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 FELSA\"/>
    </mc:Choice>
  </mc:AlternateContent>
  <xr:revisionPtr revIDLastSave="0" documentId="13_ncr:1_{E9DF9301-6051-4698-9408-F53E4AAA441B}" xr6:coauthVersionLast="45" xr6:coauthVersionMax="45" xr10:uidLastSave="{00000000-0000-0000-0000-000000000000}"/>
  <bookViews>
    <workbookView xWindow="-110" yWindow="-110" windowWidth="19420" windowHeight="10300" xr2:uid="{6DDC8FA9-11A3-47E8-9E15-DBBA5F43DA45}"/>
  </bookViews>
  <sheets>
    <sheet name="TABULASI DATA FULL" sheetId="1" r:id="rId1"/>
    <sheet name="IC (X3)" sheetId="4" r:id="rId2"/>
    <sheet name="OLAH DATA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5" i="1" l="1"/>
  <c r="R6" i="1"/>
  <c r="R7" i="1"/>
  <c r="R8" i="1"/>
  <c r="T8" i="1" s="1"/>
  <c r="R9" i="1"/>
  <c r="T9" i="1" s="1"/>
  <c r="R10" i="1"/>
  <c r="R11" i="1"/>
  <c r="R12" i="1"/>
  <c r="R13" i="1"/>
  <c r="R14" i="1"/>
  <c r="T14" i="1" s="1"/>
  <c r="R15" i="1"/>
  <c r="R16" i="1"/>
  <c r="R17" i="1"/>
  <c r="R18" i="1"/>
  <c r="R19" i="1"/>
  <c r="R20" i="1"/>
  <c r="R21" i="1"/>
  <c r="R22" i="1"/>
  <c r="R23" i="1"/>
  <c r="R24" i="1"/>
  <c r="R25" i="1"/>
  <c r="R26" i="1"/>
  <c r="T26" i="1" s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T46" i="1" s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T60" i="1" s="1"/>
  <c r="R61" i="1"/>
  <c r="R62" i="1"/>
  <c r="R63" i="1"/>
  <c r="R4" i="1"/>
  <c r="T5" i="1"/>
  <c r="T6" i="1"/>
  <c r="T7" i="1"/>
  <c r="T10" i="1"/>
  <c r="T11" i="1"/>
  <c r="T12" i="1"/>
  <c r="T13" i="1"/>
  <c r="T15" i="1"/>
  <c r="T16" i="1"/>
  <c r="T17" i="1"/>
  <c r="T18" i="1"/>
  <c r="T19" i="1"/>
  <c r="T20" i="1"/>
  <c r="T21" i="1"/>
  <c r="T22" i="1"/>
  <c r="T23" i="1"/>
  <c r="T24" i="1"/>
  <c r="T25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1" i="1"/>
  <c r="T62" i="1"/>
  <c r="T63" i="1"/>
  <c r="T4" i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4" i="1"/>
  <c r="I2" i="4"/>
  <c r="J2" i="4" s="1"/>
  <c r="P2" i="4" s="1"/>
  <c r="M35" i="4" l="1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I35" i="4"/>
  <c r="J35" i="4" s="1"/>
  <c r="I36" i="4"/>
  <c r="J36" i="4" s="1"/>
  <c r="I37" i="4"/>
  <c r="J37" i="4" s="1"/>
  <c r="I38" i="4"/>
  <c r="J38" i="4" s="1"/>
  <c r="I39" i="4"/>
  <c r="J39" i="4" s="1"/>
  <c r="I40" i="4"/>
  <c r="J40" i="4" s="1"/>
  <c r="I41" i="4"/>
  <c r="J41" i="4" s="1"/>
  <c r="I42" i="4"/>
  <c r="J42" i="4" s="1"/>
  <c r="I43" i="4"/>
  <c r="J43" i="4" s="1"/>
  <c r="I44" i="4"/>
  <c r="J44" i="4" s="1"/>
  <c r="I45" i="4"/>
  <c r="J45" i="4" s="1"/>
  <c r="I46" i="4"/>
  <c r="J46" i="4" s="1"/>
  <c r="I47" i="4"/>
  <c r="J47" i="4" s="1"/>
  <c r="I48" i="4"/>
  <c r="J48" i="4" s="1"/>
  <c r="I49" i="4"/>
  <c r="J49" i="4" s="1"/>
  <c r="I50" i="4"/>
  <c r="J50" i="4" s="1"/>
  <c r="I51" i="4"/>
  <c r="J51" i="4" s="1"/>
  <c r="I52" i="4"/>
  <c r="J52" i="4" s="1"/>
  <c r="I53" i="4"/>
  <c r="J53" i="4" s="1"/>
  <c r="I54" i="4"/>
  <c r="J54" i="4" s="1"/>
  <c r="I55" i="4"/>
  <c r="J55" i="4" s="1"/>
  <c r="I56" i="4"/>
  <c r="J56" i="4" s="1"/>
  <c r="I57" i="4"/>
  <c r="J57" i="4" s="1"/>
  <c r="I58" i="4"/>
  <c r="J58" i="4" s="1"/>
  <c r="I59" i="4"/>
  <c r="J59" i="4" s="1"/>
  <c r="I60" i="4"/>
  <c r="J60" i="4" s="1"/>
  <c r="I61" i="4"/>
  <c r="J61" i="4" s="1"/>
  <c r="N61" i="4" l="1"/>
  <c r="P61" i="4"/>
  <c r="Q61" i="4" s="1"/>
  <c r="O61" i="4"/>
  <c r="P59" i="4"/>
  <c r="Q59" i="4" s="1"/>
  <c r="O59" i="4"/>
  <c r="N59" i="4"/>
  <c r="R59" i="4" s="1"/>
  <c r="N57" i="4"/>
  <c r="P57" i="4"/>
  <c r="Q57" i="4" s="1"/>
  <c r="O57" i="4"/>
  <c r="P55" i="4"/>
  <c r="Q55" i="4" s="1"/>
  <c r="O55" i="4"/>
  <c r="N55" i="4"/>
  <c r="R55" i="4" s="1"/>
  <c r="N53" i="4"/>
  <c r="P53" i="4"/>
  <c r="Q53" i="4" s="1"/>
  <c r="O53" i="4"/>
  <c r="P51" i="4"/>
  <c r="Q51" i="4" s="1"/>
  <c r="O51" i="4"/>
  <c r="N51" i="4"/>
  <c r="R51" i="4" s="1"/>
  <c r="P49" i="4"/>
  <c r="Q49" i="4" s="1"/>
  <c r="O49" i="4"/>
  <c r="N49" i="4"/>
  <c r="P47" i="4"/>
  <c r="Q47" i="4" s="1"/>
  <c r="O47" i="4"/>
  <c r="N47" i="4"/>
  <c r="R47" i="4" s="1"/>
  <c r="P45" i="4"/>
  <c r="Q45" i="4" s="1"/>
  <c r="O45" i="4"/>
  <c r="N45" i="4"/>
  <c r="P42" i="4"/>
  <c r="Q42" i="4" s="1"/>
  <c r="O42" i="4"/>
  <c r="N42" i="4"/>
  <c r="R42" i="4" s="1"/>
  <c r="P39" i="4"/>
  <c r="Q39" i="4" s="1"/>
  <c r="O39" i="4"/>
  <c r="N39" i="4"/>
  <c r="P37" i="4"/>
  <c r="Q37" i="4" s="1"/>
  <c r="O37" i="4"/>
  <c r="N37" i="4"/>
  <c r="R37" i="4" s="1"/>
  <c r="P35" i="4"/>
  <c r="Q35" i="4" s="1"/>
  <c r="O35" i="4"/>
  <c r="N35" i="4"/>
  <c r="P60" i="4"/>
  <c r="Q60" i="4" s="1"/>
  <c r="O60" i="4"/>
  <c r="P58" i="4"/>
  <c r="Q58" i="4" s="1"/>
  <c r="O58" i="4"/>
  <c r="P56" i="4"/>
  <c r="Q56" i="4" s="1"/>
  <c r="O56" i="4"/>
  <c r="P54" i="4"/>
  <c r="Q54" i="4" s="1"/>
  <c r="O54" i="4"/>
  <c r="P52" i="4"/>
  <c r="Q52" i="4" s="1"/>
  <c r="O52" i="4"/>
  <c r="P50" i="4"/>
  <c r="Q50" i="4" s="1"/>
  <c r="O50" i="4"/>
  <c r="N50" i="4"/>
  <c r="R50" i="4" s="1"/>
  <c r="P48" i="4"/>
  <c r="Q48" i="4" s="1"/>
  <c r="O48" i="4"/>
  <c r="N48" i="4"/>
  <c r="P46" i="4"/>
  <c r="Q46" i="4" s="1"/>
  <c r="O46" i="4"/>
  <c r="N46" i="4"/>
  <c r="P44" i="4"/>
  <c r="Q44" i="4" s="1"/>
  <c r="O44" i="4"/>
  <c r="N44" i="4"/>
  <c r="P43" i="4"/>
  <c r="Q43" i="4" s="1"/>
  <c r="O43" i="4"/>
  <c r="N43" i="4"/>
  <c r="P41" i="4"/>
  <c r="Q41" i="4" s="1"/>
  <c r="O41" i="4"/>
  <c r="N41" i="4"/>
  <c r="P40" i="4"/>
  <c r="Q40" i="4" s="1"/>
  <c r="O40" i="4"/>
  <c r="N40" i="4"/>
  <c r="P38" i="4"/>
  <c r="Q38" i="4" s="1"/>
  <c r="O38" i="4"/>
  <c r="N38" i="4"/>
  <c r="P36" i="4"/>
  <c r="Q36" i="4" s="1"/>
  <c r="O36" i="4"/>
  <c r="N36" i="4"/>
  <c r="N60" i="4"/>
  <c r="N58" i="4"/>
  <c r="N56" i="4"/>
  <c r="N54" i="4"/>
  <c r="N52" i="4"/>
  <c r="M32" i="4"/>
  <c r="M33" i="4"/>
  <c r="M34" i="4"/>
  <c r="I32" i="4"/>
  <c r="J32" i="4" s="1"/>
  <c r="I33" i="4"/>
  <c r="J33" i="4" s="1"/>
  <c r="I34" i="4"/>
  <c r="J34" i="4" s="1"/>
  <c r="M29" i="4"/>
  <c r="M30" i="4"/>
  <c r="M31" i="4"/>
  <c r="I31" i="4"/>
  <c r="J31" i="4" s="1"/>
  <c r="O31" i="4" s="1"/>
  <c r="I29" i="4"/>
  <c r="J29" i="4" s="1"/>
  <c r="I30" i="4"/>
  <c r="J30" i="4" s="1"/>
  <c r="M26" i="4"/>
  <c r="M27" i="4"/>
  <c r="M28" i="4"/>
  <c r="I26" i="4"/>
  <c r="J26" i="4" s="1"/>
  <c r="I27" i="4"/>
  <c r="J27" i="4" s="1"/>
  <c r="I28" i="4"/>
  <c r="J28" i="4" s="1"/>
  <c r="O28" i="4" s="1"/>
  <c r="R46" i="4" l="1"/>
  <c r="R41" i="4"/>
  <c r="R54" i="4"/>
  <c r="R58" i="4"/>
  <c r="R36" i="4"/>
  <c r="R40" i="4"/>
  <c r="O26" i="4"/>
  <c r="P26" i="4"/>
  <c r="Q26" i="4" s="1"/>
  <c r="N26" i="4"/>
  <c r="O29" i="4"/>
  <c r="P29" i="4"/>
  <c r="Q29" i="4" s="1"/>
  <c r="N29" i="4"/>
  <c r="P32" i="4"/>
  <c r="Q32" i="4" s="1"/>
  <c r="O32" i="4"/>
  <c r="N32" i="4"/>
  <c r="P27" i="4"/>
  <c r="Q27" i="4" s="1"/>
  <c r="N27" i="4"/>
  <c r="O27" i="4"/>
  <c r="P30" i="4"/>
  <c r="Q30" i="4" s="1"/>
  <c r="N30" i="4"/>
  <c r="O30" i="4"/>
  <c r="N28" i="4"/>
  <c r="P28" i="4"/>
  <c r="Q28" i="4" s="1"/>
  <c r="N31" i="4"/>
  <c r="P31" i="4"/>
  <c r="Q31" i="4" s="1"/>
  <c r="P33" i="4"/>
  <c r="Q33" i="4" s="1"/>
  <c r="O33" i="4"/>
  <c r="N33" i="4"/>
  <c r="P34" i="4"/>
  <c r="Q34" i="4" s="1"/>
  <c r="O34" i="4"/>
  <c r="N34" i="4"/>
  <c r="R52" i="4"/>
  <c r="R56" i="4"/>
  <c r="R60" i="4"/>
  <c r="R38" i="4"/>
  <c r="R43" i="4"/>
  <c r="R44" i="4"/>
  <c r="R48" i="4"/>
  <c r="R35" i="4"/>
  <c r="R39" i="4"/>
  <c r="R45" i="4"/>
  <c r="R49" i="4"/>
  <c r="R53" i="4"/>
  <c r="R57" i="4"/>
  <c r="R61" i="4"/>
  <c r="R33" i="4" l="1"/>
  <c r="R31" i="4"/>
  <c r="R28" i="4"/>
  <c r="R30" i="4"/>
  <c r="R29" i="4"/>
  <c r="R34" i="4"/>
  <c r="R27" i="4"/>
  <c r="R32" i="4"/>
  <c r="R26" i="4"/>
  <c r="M25" i="4"/>
  <c r="I25" i="4"/>
  <c r="J25" i="4" s="1"/>
  <c r="M24" i="4"/>
  <c r="I24" i="4"/>
  <c r="J24" i="4" s="1"/>
  <c r="P24" i="4" s="1"/>
  <c r="Q24" i="4" s="1"/>
  <c r="M23" i="4"/>
  <c r="I23" i="4"/>
  <c r="J23" i="4" s="1"/>
  <c r="P23" i="4" s="1"/>
  <c r="Q23" i="4" s="1"/>
  <c r="M22" i="4"/>
  <c r="I22" i="4"/>
  <c r="J22" i="4" s="1"/>
  <c r="I21" i="4"/>
  <c r="J21" i="4" s="1"/>
  <c r="M21" i="4"/>
  <c r="M20" i="4"/>
  <c r="I20" i="4"/>
  <c r="J20" i="4" s="1"/>
  <c r="M19" i="4"/>
  <c r="I19" i="4"/>
  <c r="J19" i="4" s="1"/>
  <c r="M18" i="4"/>
  <c r="I18" i="4"/>
  <c r="J18" i="4" s="1"/>
  <c r="M17" i="4"/>
  <c r="I17" i="4"/>
  <c r="J17" i="4" s="1"/>
  <c r="M16" i="4"/>
  <c r="I16" i="4"/>
  <c r="J16" i="4" s="1"/>
  <c r="M15" i="4"/>
  <c r="I15" i="4"/>
  <c r="J15" i="4" s="1"/>
  <c r="M14" i="4"/>
  <c r="I14" i="4"/>
  <c r="J14" i="4" s="1"/>
  <c r="M13" i="4"/>
  <c r="I13" i="4"/>
  <c r="J13" i="4" s="1"/>
  <c r="M12" i="4"/>
  <c r="I12" i="4"/>
  <c r="J12" i="4" s="1"/>
  <c r="M11" i="4"/>
  <c r="I11" i="4"/>
  <c r="J11" i="4" s="1"/>
  <c r="M10" i="4"/>
  <c r="M9" i="4"/>
  <c r="M8" i="4"/>
  <c r="I10" i="4"/>
  <c r="J10" i="4" s="1"/>
  <c r="I9" i="4"/>
  <c r="J9" i="4" s="1"/>
  <c r="O9" i="4" s="1"/>
  <c r="I8" i="4"/>
  <c r="J8" i="4" s="1"/>
  <c r="M7" i="4"/>
  <c r="I7" i="4"/>
  <c r="J7" i="4" s="1"/>
  <c r="P7" i="4" s="1"/>
  <c r="Q7" i="4" s="1"/>
  <c r="M6" i="4"/>
  <c r="I6" i="4"/>
  <c r="J6" i="4" s="1"/>
  <c r="M5" i="4"/>
  <c r="I5" i="4"/>
  <c r="J5" i="4" s="1"/>
  <c r="M4" i="4"/>
  <c r="I4" i="4"/>
  <c r="J4" i="4" s="1"/>
  <c r="M3" i="4"/>
  <c r="I3" i="4"/>
  <c r="J3" i="4" s="1"/>
  <c r="P3" i="4" s="1"/>
  <c r="Q3" i="4" s="1"/>
  <c r="M2" i="4"/>
  <c r="O2" i="4"/>
  <c r="N17" i="4" l="1"/>
  <c r="N18" i="4"/>
  <c r="N4" i="4"/>
  <c r="P8" i="4"/>
  <c r="Q8" i="4" s="1"/>
  <c r="O8" i="4"/>
  <c r="P10" i="4"/>
  <c r="Q10" i="4" s="1"/>
  <c r="O10" i="4"/>
  <c r="N10" i="4"/>
  <c r="O15" i="4"/>
  <c r="P15" i="4"/>
  <c r="Q15" i="4" s="1"/>
  <c r="N15" i="4"/>
  <c r="P16" i="4"/>
  <c r="Q16" i="4" s="1"/>
  <c r="O16" i="4"/>
  <c r="O22" i="4"/>
  <c r="P22" i="4"/>
  <c r="Q22" i="4" s="1"/>
  <c r="P25" i="4"/>
  <c r="Q25" i="4" s="1"/>
  <c r="O25" i="4"/>
  <c r="N25" i="4"/>
  <c r="O6" i="4"/>
  <c r="P6" i="4"/>
  <c r="Q6" i="4" s="1"/>
  <c r="P11" i="4"/>
  <c r="Q11" i="4" s="1"/>
  <c r="O11" i="4"/>
  <c r="O12" i="4"/>
  <c r="P12" i="4"/>
  <c r="Q12" i="4" s="1"/>
  <c r="P13" i="4"/>
  <c r="Q13" i="4" s="1"/>
  <c r="O13" i="4"/>
  <c r="O19" i="4"/>
  <c r="P19" i="4"/>
  <c r="Q19" i="4" s="1"/>
  <c r="O3" i="4"/>
  <c r="P4" i="4"/>
  <c r="Q4" i="4" s="1"/>
  <c r="P5" i="4"/>
  <c r="Q5" i="4" s="1"/>
  <c r="O5" i="4"/>
  <c r="N6" i="4"/>
  <c r="O7" i="4"/>
  <c r="N8" i="4"/>
  <c r="P9" i="4"/>
  <c r="Q9" i="4" s="1"/>
  <c r="N11" i="4"/>
  <c r="N12" i="4"/>
  <c r="N13" i="4"/>
  <c r="P14" i="4"/>
  <c r="Q14" i="4" s="1"/>
  <c r="O14" i="4"/>
  <c r="N16" i="4"/>
  <c r="O20" i="4"/>
  <c r="P20" i="4"/>
  <c r="Q20" i="4" s="1"/>
  <c r="N20" i="4"/>
  <c r="N22" i="4"/>
  <c r="O23" i="4"/>
  <c r="N24" i="4"/>
  <c r="O24" i="4"/>
  <c r="O4" i="4"/>
  <c r="N5" i="4"/>
  <c r="N7" i="4"/>
  <c r="N9" i="4"/>
  <c r="N14" i="4"/>
  <c r="N19" i="4"/>
  <c r="N21" i="4"/>
  <c r="P21" i="4"/>
  <c r="Q21" i="4" s="1"/>
  <c r="O21" i="4"/>
  <c r="N23" i="4"/>
  <c r="R23" i="4" s="1"/>
  <c r="P18" i="4"/>
  <c r="Q18" i="4" s="1"/>
  <c r="O18" i="4"/>
  <c r="O17" i="4"/>
  <c r="P17" i="4"/>
  <c r="Q17" i="4" s="1"/>
  <c r="N3" i="4"/>
  <c r="R3" i="4" s="1"/>
  <c r="N2" i="4"/>
  <c r="Q2" i="4"/>
  <c r="R17" i="4" l="1"/>
  <c r="R18" i="4"/>
  <c r="R19" i="4"/>
  <c r="R9" i="4"/>
  <c r="R5" i="4"/>
  <c r="R20" i="4"/>
  <c r="R16" i="4"/>
  <c r="R4" i="4"/>
  <c r="R22" i="4"/>
  <c r="R13" i="4"/>
  <c r="R11" i="4"/>
  <c r="R8" i="4"/>
  <c r="R10" i="4"/>
  <c r="R21" i="4"/>
  <c r="R14" i="4"/>
  <c r="R7" i="4"/>
  <c r="R24" i="4"/>
  <c r="R12" i="4"/>
  <c r="R6" i="4"/>
  <c r="R25" i="4"/>
  <c r="R15" i="4"/>
  <c r="R2" i="4"/>
</calcChain>
</file>

<file path=xl/sharedStrings.xml><?xml version="1.0" encoding="utf-8"?>
<sst xmlns="http://schemas.openxmlformats.org/spreadsheetml/2006/main" count="235" uniqueCount="115">
  <si>
    <t>NO</t>
  </si>
  <si>
    <t xml:space="preserve">KODE </t>
  </si>
  <si>
    <t xml:space="preserve">NAMA PERUSAHAAAN </t>
  </si>
  <si>
    <t>TAHUN</t>
  </si>
  <si>
    <t>SKOR</t>
  </si>
  <si>
    <t>VACA</t>
  </si>
  <si>
    <t>VA</t>
  </si>
  <si>
    <t>CA</t>
  </si>
  <si>
    <t>VAHU</t>
  </si>
  <si>
    <t>HC</t>
  </si>
  <si>
    <t>STVA</t>
  </si>
  <si>
    <t>SC (VA-HC)</t>
  </si>
  <si>
    <t>VAIC</t>
  </si>
  <si>
    <t>LABA BERSIH</t>
  </si>
  <si>
    <t xml:space="preserve">TOTAL ASET </t>
  </si>
  <si>
    <t>INTELLECTUAL CAPITAL (Z)</t>
  </si>
  <si>
    <t>PROFITABILITAS (ROA) (Y)</t>
  </si>
  <si>
    <t>ADRO</t>
  </si>
  <si>
    <t>PT. ADARO ENERGY TBK/ PT ALAMTRI RESOURCES INDONESIA TBK</t>
  </si>
  <si>
    <t>PT. VALE INDONESIA TBK</t>
  </si>
  <si>
    <t>INCO</t>
  </si>
  <si>
    <t>PT. ANEKA TAMBANG TBK</t>
  </si>
  <si>
    <t>Kebijakan Lingkungan</t>
  </si>
  <si>
    <t>Energi</t>
  </si>
  <si>
    <t>AIR</t>
  </si>
  <si>
    <t>EMISI</t>
  </si>
  <si>
    <t>Limbah &amp; Efisiensi Material</t>
  </si>
  <si>
    <t>Keanekaragaman Hayati</t>
  </si>
  <si>
    <t>Kepatuhan Lingkungan</t>
  </si>
  <si>
    <t>Sertifikasi Lingkungan</t>
  </si>
  <si>
    <t xml:space="preserve"> Investasi Lingkungan</t>
  </si>
  <si>
    <t xml:space="preserve"> Program Lingkungan</t>
  </si>
  <si>
    <t>INPUT</t>
  </si>
  <si>
    <t>CE</t>
  </si>
  <si>
    <t>TOTAL ASET</t>
  </si>
  <si>
    <t xml:space="preserve">BEBAN PENJUALAN </t>
  </si>
  <si>
    <t xml:space="preserve">BEBAN ADM </t>
  </si>
  <si>
    <t>VACA (X1)</t>
  </si>
  <si>
    <t>VAHU (X2)</t>
  </si>
  <si>
    <t>SC</t>
  </si>
  <si>
    <t>no</t>
  </si>
  <si>
    <t>tahun</t>
  </si>
  <si>
    <t>-</t>
  </si>
  <si>
    <t>Pendapatan  (OUTPUT)</t>
  </si>
  <si>
    <t>BEBAN POKOK PENDAPATAN</t>
  </si>
  <si>
    <t>KEWAJIBAN LANCAR</t>
  </si>
  <si>
    <t xml:space="preserve">GAJI KARYAWAN </t>
  </si>
  <si>
    <t>ANTM</t>
  </si>
  <si>
    <t>BSSR</t>
  </si>
  <si>
    <t>PT. BARAMULTI SUSKESSARANA TBK</t>
  </si>
  <si>
    <t>BUMI</t>
  </si>
  <si>
    <t>GEMS</t>
  </si>
  <si>
    <t xml:space="preserve">HRUM </t>
  </si>
  <si>
    <t>HRUM</t>
  </si>
  <si>
    <t>ITMG</t>
  </si>
  <si>
    <t>PTBA</t>
  </si>
  <si>
    <t>SMMT</t>
  </si>
  <si>
    <t>MBSS</t>
  </si>
  <si>
    <t>PSSI</t>
  </si>
  <si>
    <t>TEBE</t>
  </si>
  <si>
    <t>KODE</t>
  </si>
  <si>
    <t>PT BUMI RESOURCES TBK</t>
  </si>
  <si>
    <t>PT GOLDEN ENERGY MINES TBK</t>
  </si>
  <si>
    <t>PT HARUM ENERGY TBK</t>
  </si>
  <si>
    <t>PT INDO TAMBANGRAYA MEGAH Tbk</t>
  </si>
  <si>
    <t>MEDCO</t>
  </si>
  <si>
    <t>MDKA</t>
  </si>
  <si>
    <t>IFSH</t>
  </si>
  <si>
    <t>GGRP</t>
  </si>
  <si>
    <t>TOBA</t>
  </si>
  <si>
    <t>MEDC</t>
  </si>
  <si>
    <t>Green Accounting (X1)</t>
  </si>
  <si>
    <t>#1</t>
  </si>
  <si>
    <t>#3</t>
  </si>
  <si>
    <t>#7</t>
  </si>
  <si>
    <t>#4</t>
  </si>
  <si>
    <t>#6</t>
  </si>
  <si>
    <t>#17</t>
  </si>
  <si>
    <t>#10</t>
  </si>
  <si>
    <t>#12</t>
  </si>
  <si>
    <t>#14</t>
  </si>
  <si>
    <t>#18</t>
  </si>
  <si>
    <t>#19</t>
  </si>
  <si>
    <t>TINS</t>
  </si>
  <si>
    <t>BRMS</t>
  </si>
  <si>
    <t>#2</t>
  </si>
  <si>
    <t>#8</t>
  </si>
  <si>
    <t>#5</t>
  </si>
  <si>
    <t>#9</t>
  </si>
  <si>
    <t>#11</t>
  </si>
  <si>
    <t>#13</t>
  </si>
  <si>
    <t>#15</t>
  </si>
  <si>
    <t>#16</t>
  </si>
  <si>
    <t>#20</t>
  </si>
  <si>
    <t>PT BUKIT ASAM TBK</t>
  </si>
  <si>
    <t>PT. Golden Eagle Energy Tbk</t>
  </si>
  <si>
    <t>PT TBS ENERGI UTAMA TBK</t>
  </si>
  <si>
    <t>PT. Mitrabahtera Segara Sejati Tbk</t>
  </si>
  <si>
    <t>PT. Pelita Samudera Shipping Tbk</t>
  </si>
  <si>
    <t>PT. Dana Brata Luhur Tbk</t>
  </si>
  <si>
    <t>PT. Medco Energi Internasional Tbk</t>
  </si>
  <si>
    <t>PT. Merdeka Copper Gold Tbk</t>
  </si>
  <si>
    <t>PT. GUNUNG RAJA PAKSI TBK</t>
  </si>
  <si>
    <t>PT. BUMI RESOURCES MINERALS TBK</t>
  </si>
  <si>
    <t>PT. IFISHDECO TBK</t>
  </si>
  <si>
    <t>PT TIMAH TBK</t>
  </si>
  <si>
    <t>DIMENSI LINGKUNGAN (X2)</t>
  </si>
  <si>
    <t>BIAYA LINGKUNGAN</t>
  </si>
  <si>
    <t>GREEN ACCOUNTING</t>
  </si>
  <si>
    <t>ROA</t>
  </si>
  <si>
    <t>DL</t>
  </si>
  <si>
    <t>X2_DL</t>
  </si>
  <si>
    <t>Y_ROA</t>
  </si>
  <si>
    <t>X1_GA</t>
  </si>
  <si>
    <t>X3_VAIC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</si>
</sst>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p&quot;#,##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ArialMT"/>
    </font>
    <font>
      <b/>
      <sz val="9"/>
      <color rgb="FF000000"/>
      <name val="Arial-BoldMT"/>
    </font>
    <font>
      <sz val="8"/>
      <color rgb="FF000000"/>
      <name val="CIDFont+F4"/>
    </font>
    <font>
      <b/>
      <sz val="8"/>
      <color rgb="FF000000"/>
      <name val="Arial-BoldMT"/>
    </font>
    <font>
      <sz val="8"/>
      <color rgb="FF000000"/>
      <name val="ArialMT"/>
    </font>
    <font>
      <sz val="10"/>
      <color rgb="FF000000"/>
      <name val="ArialMT"/>
    </font>
    <font>
      <sz val="8"/>
      <color rgb="FF000000"/>
      <name val="CIDFont+F1"/>
    </font>
    <font>
      <sz val="8"/>
      <color rgb="FF000000"/>
      <name val="Arial-BoldMT"/>
    </font>
    <font>
      <sz val="11"/>
      <color rgb="FF000000"/>
      <name val="Calibri Light"/>
      <family val="2"/>
      <scheme val="major"/>
    </font>
    <font>
      <sz val="11"/>
      <color theme="1"/>
      <name val="Arial-BoldMT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color theme="1"/>
      <name val="CIDFont+F1"/>
    </font>
    <font>
      <sz val="11"/>
      <color theme="1"/>
      <name val="TrebuchetMS-Bold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3" fontId="0" fillId="0" borderId="0" xfId="0" applyNumberFormat="1"/>
    <xf numFmtId="3" fontId="6" fillId="0" borderId="3" xfId="0" applyNumberFormat="1" applyFont="1" applyBorder="1" applyAlignment="1">
      <alignment vertical="center" wrapText="1"/>
    </xf>
    <xf numFmtId="164" fontId="0" fillId="0" borderId="0" xfId="0" applyNumberFormat="1"/>
    <xf numFmtId="164" fontId="4" fillId="0" borderId="0" xfId="0" applyNumberFormat="1" applyFont="1"/>
    <xf numFmtId="164" fontId="6" fillId="0" borderId="0" xfId="0" applyNumberFormat="1" applyFont="1"/>
    <xf numFmtId="164" fontId="0" fillId="0" borderId="0" xfId="0" applyNumberFormat="1" applyAlignment="1">
      <alignment vertical="center" wrapText="1"/>
    </xf>
    <xf numFmtId="164" fontId="8" fillId="0" borderId="0" xfId="0" applyNumberFormat="1" applyFont="1"/>
    <xf numFmtId="164" fontId="9" fillId="0" borderId="0" xfId="0" applyNumberFormat="1" applyFont="1"/>
    <xf numFmtId="164" fontId="3" fillId="0" borderId="0" xfId="0" applyNumberFormat="1" applyFont="1"/>
    <xf numFmtId="164" fontId="5" fillId="0" borderId="3" xfId="0" applyNumberFormat="1" applyFont="1" applyBorder="1" applyAlignment="1">
      <alignment vertical="center" wrapText="1"/>
    </xf>
    <xf numFmtId="9" fontId="0" fillId="0" borderId="0" xfId="1" applyNumberFormat="1" applyFont="1"/>
    <xf numFmtId="164" fontId="0" fillId="0" borderId="0" xfId="0" applyNumberFormat="1" applyFont="1"/>
    <xf numFmtId="164" fontId="2" fillId="0" borderId="0" xfId="0" applyNumberFormat="1" applyFont="1"/>
    <xf numFmtId="164" fontId="10" fillId="0" borderId="0" xfId="0" applyNumberFormat="1" applyFont="1"/>
    <xf numFmtId="164" fontId="10" fillId="0" borderId="3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0" fillId="0" borderId="0" xfId="0" applyFont="1"/>
    <xf numFmtId="9" fontId="0" fillId="0" borderId="0" xfId="0" applyNumberFormat="1" applyFont="1"/>
    <xf numFmtId="0" fontId="0" fillId="0" borderId="0" xfId="0" applyFont="1" applyAlignment="1">
      <alignment horizontal="center"/>
    </xf>
    <xf numFmtId="9" fontId="0" fillId="0" borderId="0" xfId="0" applyNumberFormat="1" applyFont="1" applyAlignment="1">
      <alignment horizontal="center"/>
    </xf>
    <xf numFmtId="164" fontId="11" fillId="0" borderId="0" xfId="0" applyNumberFormat="1" applyFont="1"/>
    <xf numFmtId="0" fontId="0" fillId="0" borderId="1" xfId="0" applyFont="1" applyBorder="1" applyAlignment="1"/>
    <xf numFmtId="164" fontId="0" fillId="3" borderId="0" xfId="0" applyNumberFormat="1" applyFont="1" applyFill="1"/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3" fillId="0" borderId="3" xfId="0" applyFont="1" applyBorder="1" applyAlignment="1">
      <alignment vertical="center" wrapText="1"/>
    </xf>
    <xf numFmtId="0" fontId="13" fillId="0" borderId="0" xfId="0" applyFont="1"/>
    <xf numFmtId="0" fontId="14" fillId="0" borderId="4" xfId="0" applyFont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/>
    <xf numFmtId="0" fontId="0" fillId="0" borderId="0" xfId="0" applyFont="1" applyAlignment="1">
      <alignment vertical="center" wrapText="1"/>
    </xf>
    <xf numFmtId="0" fontId="0" fillId="0" borderId="2" xfId="0" applyFont="1" applyBorder="1" applyAlignment="1">
      <alignment horizontal="center"/>
    </xf>
    <xf numFmtId="164" fontId="0" fillId="0" borderId="0" xfId="0" applyNumberFormat="1" applyFont="1" applyAlignment="1">
      <alignment horizontal="right"/>
    </xf>
    <xf numFmtId="164" fontId="0" fillId="0" borderId="3" xfId="0" applyNumberFormat="1" applyFont="1" applyBorder="1" applyAlignment="1">
      <alignment horizontal="right"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164" fontId="16" fillId="0" borderId="3" xfId="0" applyNumberFormat="1" applyFont="1" applyBorder="1" applyAlignment="1">
      <alignment vertical="center" wrapText="1"/>
    </xf>
    <xf numFmtId="164" fontId="16" fillId="0" borderId="0" xfId="0" applyNumberFormat="1" applyFont="1"/>
    <xf numFmtId="164" fontId="15" fillId="0" borderId="0" xfId="0" applyNumberFormat="1" applyFont="1"/>
    <xf numFmtId="0" fontId="11" fillId="0" borderId="0" xfId="0" applyFont="1"/>
    <xf numFmtId="164" fontId="11" fillId="0" borderId="3" xfId="0" applyNumberFormat="1" applyFont="1" applyBorder="1" applyAlignment="1">
      <alignment vertical="center" wrapText="1"/>
    </xf>
    <xf numFmtId="164" fontId="17" fillId="0" borderId="0" xfId="0" applyNumberFormat="1" applyFont="1"/>
    <xf numFmtId="164" fontId="0" fillId="0" borderId="0" xfId="0" applyNumberFormat="1" applyFont="1" applyBorder="1" applyAlignment="1">
      <alignment horizontal="right" vertical="center" wrapText="1"/>
    </xf>
    <xf numFmtId="4" fontId="0" fillId="2" borderId="0" xfId="0" applyNumberFormat="1" applyFont="1" applyFill="1" applyBorder="1" applyAlignment="1">
      <alignment horizontal="right" vertical="center" wrapText="1"/>
    </xf>
    <xf numFmtId="164" fontId="0" fillId="2" borderId="0" xfId="0" applyNumberFormat="1" applyFont="1" applyFill="1" applyAlignment="1">
      <alignment horizontal="right"/>
    </xf>
    <xf numFmtId="2" fontId="0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ont="1" applyFill="1"/>
    <xf numFmtId="2" fontId="0" fillId="2" borderId="0" xfId="0" applyNumberFormat="1" applyFont="1" applyFill="1"/>
    <xf numFmtId="0" fontId="0" fillId="0" borderId="0" xfId="0" applyFont="1" applyFill="1" applyAlignment="1">
      <alignment horizontal="center"/>
    </xf>
    <xf numFmtId="164" fontId="12" fillId="4" borderId="0" xfId="0" applyNumberFormat="1" applyFont="1" applyFill="1" applyAlignment="1">
      <alignment horizontal="center"/>
    </xf>
    <xf numFmtId="164" fontId="12" fillId="5" borderId="0" xfId="0" applyNumberFormat="1" applyFont="1" applyFill="1" applyAlignment="1">
      <alignment horizontal="center"/>
    </xf>
    <xf numFmtId="164" fontId="12" fillId="6" borderId="0" xfId="0" applyNumberFormat="1" applyFont="1" applyFill="1" applyAlignment="1">
      <alignment horizontal="center"/>
    </xf>
    <xf numFmtId="164" fontId="12" fillId="7" borderId="0" xfId="0" applyNumberFormat="1" applyFont="1" applyFill="1" applyAlignment="1">
      <alignment horizontal="center"/>
    </xf>
    <xf numFmtId="164" fontId="12" fillId="8" borderId="0" xfId="0" applyNumberFormat="1" applyFont="1" applyFill="1" applyAlignment="1">
      <alignment horizontal="center"/>
    </xf>
    <xf numFmtId="164" fontId="12" fillId="9" borderId="0" xfId="0" applyNumberFormat="1" applyFont="1" applyFill="1" applyAlignment="1">
      <alignment horizontal="center"/>
    </xf>
    <xf numFmtId="0" fontId="12" fillId="10" borderId="0" xfId="0" applyFont="1" applyFill="1" applyAlignment="1">
      <alignment horizontal="center"/>
    </xf>
    <xf numFmtId="164" fontId="12" fillId="11" borderId="0" xfId="0" applyNumberFormat="1" applyFont="1" applyFill="1" applyAlignment="1">
      <alignment horizontal="center"/>
    </xf>
    <xf numFmtId="164" fontId="12" fillId="12" borderId="0" xfId="0" applyNumberFormat="1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12" fillId="13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2" fillId="14" borderId="0" xfId="0" applyFont="1" applyFill="1" applyAlignment="1">
      <alignment horizontal="center"/>
    </xf>
    <xf numFmtId="0" fontId="12" fillId="15" borderId="0" xfId="0" applyFont="1" applyFill="1" applyAlignment="1">
      <alignment horizontal="center"/>
    </xf>
    <xf numFmtId="0" fontId="12" fillId="16" borderId="0" xfId="0" applyFont="1" applyFill="1" applyAlignment="1">
      <alignment horizontal="center"/>
    </xf>
    <xf numFmtId="0" fontId="12" fillId="17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/>
    <xf numFmtId="164" fontId="12" fillId="6" borderId="0" xfId="0" applyNumberFormat="1" applyFont="1" applyFill="1" applyAlignment="1">
      <alignment horizontal="center" vertical="center"/>
    </xf>
    <xf numFmtId="164" fontId="12" fillId="20" borderId="0" xfId="0" applyNumberFormat="1" applyFont="1" applyFill="1" applyAlignment="1">
      <alignment horizontal="center" vertical="center"/>
    </xf>
    <xf numFmtId="164" fontId="12" fillId="19" borderId="0" xfId="0" applyNumberFormat="1" applyFont="1" applyFill="1" applyAlignment="1">
      <alignment horizontal="center" vertical="center"/>
    </xf>
    <xf numFmtId="0" fontId="12" fillId="21" borderId="0" xfId="0" applyFont="1" applyFill="1" applyAlignment="1">
      <alignment horizontal="center" vertical="center"/>
    </xf>
    <xf numFmtId="0" fontId="12" fillId="2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center" vertical="center"/>
    </xf>
    <xf numFmtId="0" fontId="12" fillId="23" borderId="0" xfId="0" applyFont="1" applyFill="1" applyAlignment="1">
      <alignment horizontal="center" vertical="center"/>
    </xf>
    <xf numFmtId="0" fontId="12" fillId="17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/>
    </xf>
    <xf numFmtId="0" fontId="12" fillId="24" borderId="0" xfId="0" applyFont="1" applyFill="1" applyAlignment="1">
      <alignment horizontal="center"/>
    </xf>
    <xf numFmtId="9" fontId="12" fillId="2" borderId="0" xfId="0" applyNumberFormat="1" applyFont="1" applyFill="1" applyAlignment="1">
      <alignment horizontal="center"/>
    </xf>
    <xf numFmtId="0" fontId="12" fillId="25" borderId="0" xfId="0" applyFont="1" applyFill="1" applyAlignment="1">
      <alignment horizontal="center"/>
    </xf>
    <xf numFmtId="9" fontId="12" fillId="26" borderId="0" xfId="0" applyNumberFormat="1" applyFont="1" applyFill="1" applyAlignment="1">
      <alignment horizontal="center"/>
    </xf>
    <xf numFmtId="164" fontId="12" fillId="2" borderId="0" xfId="0" applyNumberFormat="1" applyFont="1" applyFill="1" applyAlignment="1">
      <alignment horizontal="center" vertical="center"/>
    </xf>
    <xf numFmtId="0" fontId="12" fillId="15" borderId="0" xfId="0" applyFont="1" applyFill="1" applyAlignment="1">
      <alignment horizontal="center"/>
    </xf>
    <xf numFmtId="0" fontId="12" fillId="18" borderId="0" xfId="0" applyFont="1" applyFill="1" applyAlignment="1">
      <alignment horizontal="center"/>
    </xf>
    <xf numFmtId="0" fontId="12" fillId="19" borderId="0" xfId="0" applyFont="1" applyFill="1" applyAlignment="1">
      <alignment horizontal="center"/>
    </xf>
    <xf numFmtId="0" fontId="12" fillId="27" borderId="0" xfId="0" applyFont="1" applyFill="1" applyAlignment="1">
      <alignment horizontal="center"/>
    </xf>
    <xf numFmtId="0" fontId="12" fillId="26" borderId="0" xfId="0" applyFont="1" applyFill="1" applyAlignment="1">
      <alignment horizontal="center"/>
    </xf>
    <xf numFmtId="0" fontId="12" fillId="12" borderId="0" xfId="0" applyFont="1" applyFill="1" applyAlignment="1">
      <alignment horizontal="center"/>
    </xf>
    <xf numFmtId="0" fontId="0" fillId="28" borderId="0" xfId="0" applyFont="1" applyFill="1" applyAlignment="1">
      <alignment horizontal="center"/>
    </xf>
    <xf numFmtId="0" fontId="0" fillId="29" borderId="0" xfId="0" applyFont="1" applyFill="1" applyAlignment="1">
      <alignment horizontal="center"/>
    </xf>
    <xf numFmtId="0" fontId="0" fillId="30" borderId="0" xfId="0" applyFont="1" applyFill="1" applyAlignment="1">
      <alignment horizontal="center"/>
    </xf>
    <xf numFmtId="0" fontId="0" fillId="31" borderId="0" xfId="0" applyFont="1" applyFill="1" applyAlignment="1">
      <alignment horizontal="center"/>
    </xf>
    <xf numFmtId="0" fontId="0" fillId="32" borderId="0" xfId="0" applyFont="1" applyFill="1" applyAlignment="1">
      <alignment horizontal="center"/>
    </xf>
    <xf numFmtId="0" fontId="0" fillId="33" borderId="0" xfId="0" applyFont="1" applyFill="1" applyAlignment="1">
      <alignment horizontal="center"/>
    </xf>
    <xf numFmtId="0" fontId="0" fillId="34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9" fontId="12" fillId="18" borderId="0" xfId="0" applyNumberFormat="1" applyFont="1" applyFill="1" applyAlignment="1">
      <alignment horizontal="center"/>
    </xf>
    <xf numFmtId="0" fontId="12" fillId="31" borderId="0" xfId="0" applyFont="1" applyFill="1" applyAlignment="1">
      <alignment horizontal="center"/>
    </xf>
    <xf numFmtId="164" fontId="12" fillId="36" borderId="0" xfId="0" applyNumberFormat="1" applyFont="1" applyFill="1" applyAlignment="1">
      <alignment horizontal="center"/>
    </xf>
    <xf numFmtId="0" fontId="12" fillId="35" borderId="0" xfId="0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99FF"/>
      <color rgb="FF66FFFF"/>
      <color rgb="FFFF7C80"/>
      <color rgb="FFCC99FF"/>
      <color rgb="FF33CCFF"/>
      <color rgb="FF99FF66"/>
      <color rgb="FFFF33CC"/>
      <color rgb="FFFFFF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7F4A0-59B3-4E2D-B6BD-3947509AB722}">
  <dimension ref="A1:AI63"/>
  <sheetViews>
    <sheetView tabSelected="1" zoomScale="63" zoomScaleNormal="88" workbookViewId="0">
      <pane xSplit="4" ySplit="3" topLeftCell="AF4" activePane="bottomRight" state="frozen"/>
      <selection pane="topRight" activeCell="E1" sqref="E1"/>
      <selection pane="bottomLeft" activeCell="A4" sqref="A4"/>
      <selection pane="bottomRight" activeCell="E17" sqref="E17"/>
    </sheetView>
  </sheetViews>
  <sheetFormatPr defaultColWidth="8.7265625" defaultRowHeight="14.5"/>
  <cols>
    <col min="1" max="1" width="9" style="18" customWidth="1"/>
    <col min="2" max="2" width="8.7265625" style="18"/>
    <col min="3" max="3" width="49.1796875" style="18" customWidth="1"/>
    <col min="4" max="4" width="19.54296875" style="20" customWidth="1"/>
    <col min="5" max="6" width="32.1796875" style="34" customWidth="1"/>
    <col min="7" max="7" width="32.1796875" style="46" customWidth="1"/>
    <col min="8" max="8" width="22.1796875" style="20" customWidth="1"/>
    <col min="9" max="9" width="7.54296875" style="20" customWidth="1"/>
    <col min="10" max="10" width="8" style="20" customWidth="1"/>
    <col min="11" max="11" width="10.453125" style="20" customWidth="1"/>
    <col min="12" max="12" width="22.453125" style="20" customWidth="1"/>
    <col min="13" max="13" width="23.453125" style="20" customWidth="1"/>
    <col min="14" max="14" width="24.453125" style="20" customWidth="1"/>
    <col min="15" max="15" width="24.1796875" style="20" customWidth="1"/>
    <col min="16" max="16" width="31.1796875" style="20" customWidth="1"/>
    <col min="17" max="17" width="25" style="20" customWidth="1"/>
    <col min="18" max="18" width="16.1796875" style="20" customWidth="1"/>
    <col min="19" max="19" width="11.453125" style="20" customWidth="1"/>
    <col min="20" max="20" width="11.453125" style="48" customWidth="1"/>
    <col min="21" max="21" width="19.7265625" style="18" customWidth="1"/>
    <col min="22" max="22" width="15.54296875" style="18" customWidth="1"/>
    <col min="23" max="23" width="20.1796875" style="18" customWidth="1"/>
    <col min="24" max="24" width="17.54296875" style="18" customWidth="1"/>
    <col min="25" max="25" width="23.81640625" style="18" customWidth="1"/>
    <col min="26" max="26" width="14.1796875" style="18" customWidth="1"/>
    <col min="27" max="27" width="19.1796875" style="18" customWidth="1"/>
    <col min="28" max="28" width="24.81640625" style="18" customWidth="1"/>
    <col min="29" max="29" width="30.1796875" style="18" customWidth="1"/>
    <col min="30" max="30" width="22" style="18" customWidth="1"/>
    <col min="31" max="31" width="36.26953125" style="49" customWidth="1"/>
    <col min="32" max="32" width="31.81640625" style="12" customWidth="1"/>
    <col min="33" max="33" width="33.26953125" style="18" customWidth="1"/>
    <col min="34" max="34" width="20.1796875" style="19" customWidth="1"/>
    <col min="35" max="35" width="8.7265625" style="50"/>
    <col min="36" max="16384" width="8.7265625" style="18"/>
  </cols>
  <sheetData>
    <row r="1" spans="1:35">
      <c r="A1" s="75" t="s">
        <v>0</v>
      </c>
      <c r="B1" s="76" t="s">
        <v>1</v>
      </c>
      <c r="C1" s="77" t="s">
        <v>2</v>
      </c>
      <c r="D1" s="78" t="s">
        <v>3</v>
      </c>
      <c r="E1" s="74" t="s">
        <v>71</v>
      </c>
      <c r="F1" s="74"/>
      <c r="G1" s="74"/>
      <c r="H1" s="79" t="s">
        <v>106</v>
      </c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86" t="s">
        <v>15</v>
      </c>
      <c r="V1" s="86"/>
      <c r="W1" s="86"/>
      <c r="X1" s="86"/>
      <c r="Y1" s="86"/>
      <c r="Z1" s="86"/>
      <c r="AA1" s="86"/>
      <c r="AB1" s="86"/>
      <c r="AC1" s="86"/>
      <c r="AD1" s="86"/>
      <c r="AE1" s="86"/>
      <c r="AF1" s="103" t="s">
        <v>16</v>
      </c>
      <c r="AG1" s="103"/>
      <c r="AH1" s="103"/>
      <c r="AI1" s="103"/>
    </row>
    <row r="2" spans="1:35">
      <c r="A2" s="75"/>
      <c r="B2" s="76"/>
      <c r="C2" s="77"/>
      <c r="D2" s="78"/>
      <c r="E2" s="74"/>
      <c r="F2" s="74"/>
      <c r="G2" s="74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90" t="s">
        <v>5</v>
      </c>
      <c r="V2" s="90"/>
      <c r="W2" s="90"/>
      <c r="X2" s="89" t="s">
        <v>8</v>
      </c>
      <c r="Y2" s="89"/>
      <c r="Z2" s="88" t="s">
        <v>10</v>
      </c>
      <c r="AA2" s="88"/>
      <c r="AB2" s="87" t="s">
        <v>12</v>
      </c>
      <c r="AC2" s="87"/>
      <c r="AD2" s="87"/>
      <c r="AE2" s="87"/>
      <c r="AF2" s="103"/>
      <c r="AG2" s="103"/>
      <c r="AH2" s="103"/>
      <c r="AI2" s="103"/>
    </row>
    <row r="3" spans="1:35">
      <c r="A3" s="75"/>
      <c r="B3" s="76"/>
      <c r="C3" s="77"/>
      <c r="D3" s="78"/>
      <c r="E3" s="72" t="s">
        <v>107</v>
      </c>
      <c r="F3" s="73" t="s">
        <v>13</v>
      </c>
      <c r="G3" s="85" t="s">
        <v>108</v>
      </c>
      <c r="H3" s="80" t="s">
        <v>22</v>
      </c>
      <c r="I3" s="81" t="s">
        <v>23</v>
      </c>
      <c r="J3" s="80" t="s">
        <v>24</v>
      </c>
      <c r="K3" s="81" t="s">
        <v>25</v>
      </c>
      <c r="L3" s="80" t="s">
        <v>26</v>
      </c>
      <c r="M3" s="81" t="s">
        <v>27</v>
      </c>
      <c r="N3" s="80" t="s">
        <v>28</v>
      </c>
      <c r="O3" s="81" t="s">
        <v>31</v>
      </c>
      <c r="P3" s="80" t="s">
        <v>30</v>
      </c>
      <c r="Q3" s="81" t="s">
        <v>29</v>
      </c>
      <c r="R3" s="83" t="s">
        <v>4</v>
      </c>
      <c r="S3" s="84">
        <v>1</v>
      </c>
      <c r="T3" s="82" t="s">
        <v>110</v>
      </c>
      <c r="U3" s="91" t="s">
        <v>6</v>
      </c>
      <c r="V3" s="92" t="s">
        <v>7</v>
      </c>
      <c r="W3" s="93" t="s">
        <v>5</v>
      </c>
      <c r="X3" s="94" t="s">
        <v>9</v>
      </c>
      <c r="Y3" s="95" t="s">
        <v>8</v>
      </c>
      <c r="Z3" s="96" t="s">
        <v>11</v>
      </c>
      <c r="AA3" s="97" t="s">
        <v>10</v>
      </c>
      <c r="AB3" s="98" t="s">
        <v>5</v>
      </c>
      <c r="AC3" s="96" t="s">
        <v>8</v>
      </c>
      <c r="AD3" s="95" t="s">
        <v>10</v>
      </c>
      <c r="AE3" s="99" t="s">
        <v>12</v>
      </c>
      <c r="AF3" s="102" t="s">
        <v>13</v>
      </c>
      <c r="AG3" s="101" t="s">
        <v>14</v>
      </c>
      <c r="AH3" s="100">
        <v>1</v>
      </c>
      <c r="AI3" s="104" t="s">
        <v>109</v>
      </c>
    </row>
    <row r="4" spans="1:35">
      <c r="A4" s="18" t="s">
        <v>72</v>
      </c>
      <c r="B4" s="18" t="s">
        <v>17</v>
      </c>
      <c r="C4" s="18" t="s">
        <v>18</v>
      </c>
      <c r="D4" s="20">
        <v>2021</v>
      </c>
      <c r="E4" s="35">
        <v>35213683899</v>
      </c>
      <c r="F4" s="44">
        <v>1028593000000</v>
      </c>
      <c r="G4" s="45">
        <f>E4/F4</f>
        <v>3.4234808032914864E-2</v>
      </c>
      <c r="H4" s="20">
        <v>1</v>
      </c>
      <c r="I4" s="20">
        <v>1</v>
      </c>
      <c r="J4" s="20">
        <v>1</v>
      </c>
      <c r="K4" s="20">
        <v>1</v>
      </c>
      <c r="L4" s="20">
        <v>1</v>
      </c>
      <c r="M4" s="20">
        <v>1</v>
      </c>
      <c r="N4" s="20">
        <v>1</v>
      </c>
      <c r="O4" s="20">
        <v>1</v>
      </c>
      <c r="P4" s="20">
        <v>1</v>
      </c>
      <c r="Q4" s="20">
        <v>1</v>
      </c>
      <c r="R4" s="20">
        <f>SUM(H4:Q4)</f>
        <v>10</v>
      </c>
      <c r="S4" s="21">
        <v>1</v>
      </c>
      <c r="T4" s="47">
        <f>R4/10</f>
        <v>1</v>
      </c>
      <c r="U4" s="18">
        <v>3982723047000</v>
      </c>
      <c r="V4" s="18">
        <v>6225378000</v>
      </c>
      <c r="W4" s="18">
        <v>639.75601915257198</v>
      </c>
      <c r="X4" s="18">
        <v>197278000</v>
      </c>
      <c r="Y4" s="18">
        <v>20188.37907419986</v>
      </c>
      <c r="Z4" s="18">
        <v>3982525769000</v>
      </c>
      <c r="AA4" s="18">
        <v>0.99995046655324216</v>
      </c>
      <c r="AB4" s="18">
        <v>639.75601915257198</v>
      </c>
      <c r="AC4" s="18">
        <v>20188.37907419986</v>
      </c>
      <c r="AD4" s="18">
        <v>0.99995046655324216</v>
      </c>
      <c r="AE4" s="49">
        <v>20829.135043818987</v>
      </c>
      <c r="AF4" s="12">
        <v>1028593000</v>
      </c>
      <c r="AG4" s="12">
        <v>7586936000</v>
      </c>
      <c r="AH4" s="11">
        <f>AF4/AG4</f>
        <v>0.13557422917499237</v>
      </c>
      <c r="AI4" s="50">
        <v>0.13557422917499237</v>
      </c>
    </row>
    <row r="5" spans="1:35">
      <c r="B5" s="18" t="s">
        <v>17</v>
      </c>
      <c r="C5" s="18" t="s">
        <v>18</v>
      </c>
      <c r="D5" s="20">
        <v>2022</v>
      </c>
      <c r="E5" s="35">
        <v>4816543989</v>
      </c>
      <c r="F5" s="44">
        <v>44236296875000</v>
      </c>
      <c r="G5" s="45">
        <f t="shared" ref="G5:G63" si="0">E5/F5</f>
        <v>1.0888216983013454E-4</v>
      </c>
      <c r="H5" s="20">
        <v>1</v>
      </c>
      <c r="I5" s="20">
        <v>1</v>
      </c>
      <c r="J5" s="20">
        <v>1</v>
      </c>
      <c r="K5" s="20">
        <v>1</v>
      </c>
      <c r="L5" s="20">
        <v>1</v>
      </c>
      <c r="M5" s="20">
        <v>1</v>
      </c>
      <c r="N5" s="20">
        <v>1</v>
      </c>
      <c r="O5" s="20">
        <v>1</v>
      </c>
      <c r="P5" s="20">
        <v>1</v>
      </c>
      <c r="Q5" s="20">
        <v>1</v>
      </c>
      <c r="R5" s="26">
        <f t="shared" ref="R5:R63" si="1">SUM(H5:Q5)</f>
        <v>10</v>
      </c>
      <c r="S5" s="21">
        <v>1</v>
      </c>
      <c r="T5" s="47">
        <f t="shared" ref="T5:T63" si="2">R5/10</f>
        <v>1</v>
      </c>
      <c r="U5" s="18">
        <v>118740964227703.13</v>
      </c>
      <c r="V5" s="18">
        <v>130231171875000</v>
      </c>
      <c r="W5" s="18">
        <v>0.91177068069136669</v>
      </c>
      <c r="X5" s="18">
        <v>3714484375000</v>
      </c>
      <c r="Y5" s="18">
        <v>31.967011364182444</v>
      </c>
      <c r="Z5" s="18">
        <v>115026479852703.13</v>
      </c>
      <c r="AA5" s="18">
        <v>0.96871775129030502</v>
      </c>
      <c r="AB5" s="18">
        <v>0.91177068069136669</v>
      </c>
      <c r="AC5" s="18">
        <v>31.967011364182444</v>
      </c>
      <c r="AD5" s="18">
        <v>0.96871775129030502</v>
      </c>
      <c r="AE5" s="49">
        <v>33.847499796164115</v>
      </c>
      <c r="AF5" s="22">
        <v>44236296875000</v>
      </c>
      <c r="AG5" s="12">
        <v>168473546875000</v>
      </c>
      <c r="AH5" s="11">
        <f t="shared" ref="AH5:AH63" si="3">AF5/AG5</f>
        <v>0.26257117331198232</v>
      </c>
      <c r="AI5" s="50">
        <v>0.26257117331198232</v>
      </c>
    </row>
    <row r="6" spans="1:35" ht="15" thickBot="1">
      <c r="B6" s="18" t="s">
        <v>17</v>
      </c>
      <c r="C6" s="18" t="s">
        <v>18</v>
      </c>
      <c r="D6" s="20">
        <v>2023</v>
      </c>
      <c r="E6" s="35">
        <v>645173183818</v>
      </c>
      <c r="F6" s="44">
        <v>28982468750000</v>
      </c>
      <c r="G6" s="45">
        <f t="shared" si="0"/>
        <v>2.2260808400526612E-2</v>
      </c>
      <c r="H6" s="20">
        <v>1</v>
      </c>
      <c r="I6" s="20">
        <v>1</v>
      </c>
      <c r="J6" s="20">
        <v>1</v>
      </c>
      <c r="K6" s="20">
        <v>1</v>
      </c>
      <c r="L6" s="20">
        <v>1</v>
      </c>
      <c r="M6" s="20">
        <v>1</v>
      </c>
      <c r="N6" s="20">
        <v>1</v>
      </c>
      <c r="O6" s="20">
        <v>1</v>
      </c>
      <c r="P6" s="20">
        <v>1</v>
      </c>
      <c r="Q6" s="20">
        <v>1</v>
      </c>
      <c r="R6" s="26">
        <f t="shared" si="1"/>
        <v>10</v>
      </c>
      <c r="S6" s="21">
        <v>1</v>
      </c>
      <c r="T6" s="47">
        <f t="shared" si="2"/>
        <v>1</v>
      </c>
      <c r="U6" s="18">
        <v>32138791320000</v>
      </c>
      <c r="V6" s="18">
        <v>128263746168000</v>
      </c>
      <c r="W6" s="18">
        <v>0.25056800756391889</v>
      </c>
      <c r="X6" s="18">
        <v>4432976520000</v>
      </c>
      <c r="Y6" s="18">
        <v>7.2499349308531871</v>
      </c>
      <c r="Z6" s="18">
        <v>27705814800000</v>
      </c>
      <c r="AA6" s="18">
        <v>0.8620677275675469</v>
      </c>
      <c r="AB6" s="18">
        <v>0.25056800756391889</v>
      </c>
      <c r="AC6" s="18">
        <v>7.2499349308531871</v>
      </c>
      <c r="AD6" s="18">
        <v>0.8620677275675469</v>
      </c>
      <c r="AE6" s="49">
        <v>8.3625706659846522</v>
      </c>
      <c r="AF6" s="22">
        <v>28982468750000</v>
      </c>
      <c r="AG6" s="12">
        <v>161112186024000</v>
      </c>
      <c r="AH6" s="11">
        <f t="shared" si="3"/>
        <v>0.17988998514167415</v>
      </c>
      <c r="AI6" s="50">
        <v>0.17988998514167415</v>
      </c>
    </row>
    <row r="7" spans="1:35" ht="15" thickBot="1">
      <c r="A7" s="18" t="s">
        <v>85</v>
      </c>
      <c r="B7" s="18" t="s">
        <v>20</v>
      </c>
      <c r="C7" s="23" t="s">
        <v>19</v>
      </c>
      <c r="D7" s="33">
        <v>2021</v>
      </c>
      <c r="E7" s="34">
        <v>304685764374</v>
      </c>
      <c r="F7" s="34">
        <v>33766455933477</v>
      </c>
      <c r="G7" s="45">
        <f t="shared" si="0"/>
        <v>9.0233267291734368E-3</v>
      </c>
      <c r="H7" s="20">
        <v>1</v>
      </c>
      <c r="I7" s="20">
        <v>1</v>
      </c>
      <c r="J7" s="20">
        <v>1</v>
      </c>
      <c r="K7" s="20">
        <v>1</v>
      </c>
      <c r="L7" s="20">
        <v>1</v>
      </c>
      <c r="M7" s="20">
        <v>1</v>
      </c>
      <c r="N7" s="20">
        <v>1</v>
      </c>
      <c r="O7" s="20">
        <v>1</v>
      </c>
      <c r="P7" s="20">
        <v>1</v>
      </c>
      <c r="Q7" s="20">
        <v>1</v>
      </c>
      <c r="R7" s="26">
        <f t="shared" si="1"/>
        <v>10</v>
      </c>
      <c r="S7" s="21">
        <v>1</v>
      </c>
      <c r="T7" s="47">
        <f t="shared" si="2"/>
        <v>1</v>
      </c>
      <c r="U7" s="18">
        <v>2164753719</v>
      </c>
      <c r="V7" s="18">
        <v>32242398945</v>
      </c>
      <c r="W7" s="18">
        <v>6.7139970654562592E-2</v>
      </c>
      <c r="X7" s="18">
        <v>1194125925000</v>
      </c>
      <c r="Y7" s="18">
        <v>1.8128353749626532E-3</v>
      </c>
      <c r="Z7" s="18">
        <v>-1191961171281</v>
      </c>
      <c r="AA7" s="18">
        <v>-550.622068838215</v>
      </c>
      <c r="AB7" s="18">
        <v>6.7139970654562592E-2</v>
      </c>
      <c r="AC7" s="18">
        <v>1.8128353749626532E-3</v>
      </c>
      <c r="AD7" s="18">
        <v>-550.622068838215</v>
      </c>
      <c r="AE7" s="49">
        <v>-550.55311603218547</v>
      </c>
      <c r="AF7" s="12">
        <v>33766455933477</v>
      </c>
      <c r="AG7" s="24">
        <v>34646063475000</v>
      </c>
      <c r="AH7" s="11">
        <f t="shared" si="3"/>
        <v>0.97461161663697493</v>
      </c>
      <c r="AI7" s="50">
        <v>0.97461161663697493</v>
      </c>
    </row>
    <row r="8" spans="1:35" ht="15" thickBot="1">
      <c r="B8" s="18" t="s">
        <v>20</v>
      </c>
      <c r="C8" s="23" t="s">
        <v>19</v>
      </c>
      <c r="D8" s="25">
        <v>2022</v>
      </c>
      <c r="E8" s="34">
        <v>313679121354</v>
      </c>
      <c r="F8" s="34">
        <v>3120844773000</v>
      </c>
      <c r="G8" s="45">
        <f t="shared" si="0"/>
        <v>0.10051096551414414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0">
        <v>1</v>
      </c>
      <c r="N8" s="20">
        <v>1</v>
      </c>
      <c r="O8" s="20">
        <v>1</v>
      </c>
      <c r="P8" s="20">
        <v>1</v>
      </c>
      <c r="Q8" s="20">
        <v>1</v>
      </c>
      <c r="R8" s="26">
        <f t="shared" si="1"/>
        <v>10</v>
      </c>
      <c r="S8" s="21">
        <v>1</v>
      </c>
      <c r="T8" s="47">
        <f>R8/10</f>
        <v>1</v>
      </c>
      <c r="U8" s="18">
        <v>4575861309000</v>
      </c>
      <c r="V8" s="18">
        <v>38668958121000</v>
      </c>
      <c r="W8" s="18">
        <v>0.11833422805656046</v>
      </c>
      <c r="X8" s="18">
        <v>1325153289000</v>
      </c>
      <c r="Y8" s="18">
        <v>3.4530807469474576</v>
      </c>
      <c r="Z8" s="18">
        <v>3250708020000</v>
      </c>
      <c r="AA8" s="18">
        <v>0.71040352853491606</v>
      </c>
      <c r="AB8" s="18">
        <v>0.11833422805656046</v>
      </c>
      <c r="AC8" s="18">
        <v>3.4530807469474576</v>
      </c>
      <c r="AD8" s="18">
        <v>0.71040352853491606</v>
      </c>
      <c r="AE8" s="49">
        <v>4.2818185035389336</v>
      </c>
      <c r="AF8" s="38">
        <v>3120844773000</v>
      </c>
      <c r="AG8" s="12">
        <v>41394840468000</v>
      </c>
      <c r="AH8" s="11">
        <f t="shared" si="3"/>
        <v>7.5392119832242088E-2</v>
      </c>
      <c r="AI8" s="50">
        <v>7.5392119832242088E-2</v>
      </c>
    </row>
    <row r="9" spans="1:35" ht="15" thickBot="1">
      <c r="B9" s="18" t="s">
        <v>20</v>
      </c>
      <c r="C9" s="23" t="s">
        <v>19</v>
      </c>
      <c r="D9" s="25">
        <v>2023</v>
      </c>
      <c r="E9" s="34">
        <v>1038123337072</v>
      </c>
      <c r="F9" s="34">
        <v>4229132944000</v>
      </c>
      <c r="G9" s="45">
        <f t="shared" si="0"/>
        <v>0.24546954442395036</v>
      </c>
      <c r="H9" s="20">
        <v>1</v>
      </c>
      <c r="I9" s="20">
        <v>1</v>
      </c>
      <c r="J9" s="20">
        <v>1</v>
      </c>
      <c r="K9" s="20">
        <v>1</v>
      </c>
      <c r="L9" s="20">
        <v>1</v>
      </c>
      <c r="M9" s="20">
        <v>1</v>
      </c>
      <c r="N9" s="51">
        <v>0</v>
      </c>
      <c r="O9" s="20">
        <v>1</v>
      </c>
      <c r="P9" s="20">
        <v>1</v>
      </c>
      <c r="Q9" s="20">
        <v>1</v>
      </c>
      <c r="R9" s="26">
        <f t="shared" si="1"/>
        <v>9</v>
      </c>
      <c r="S9" s="21">
        <v>0.9</v>
      </c>
      <c r="T9" s="47">
        <f>R9/10</f>
        <v>0.9</v>
      </c>
      <c r="U9" s="18">
        <v>5008165088000</v>
      </c>
      <c r="V9" s="18">
        <v>41766137152000</v>
      </c>
      <c r="W9" s="18">
        <v>0.11990970268027722</v>
      </c>
      <c r="X9" s="18">
        <v>1244287024000</v>
      </c>
      <c r="Y9" s="18">
        <v>4.0249275218673342</v>
      </c>
      <c r="Z9" s="18">
        <v>3763878064000</v>
      </c>
      <c r="AA9" s="18">
        <v>0.75154832116428827</v>
      </c>
      <c r="AB9" s="18">
        <v>0.11990970268027722</v>
      </c>
      <c r="AC9" s="18">
        <v>4.0249275218673342</v>
      </c>
      <c r="AD9" s="18">
        <v>0.75154832116428827</v>
      </c>
      <c r="AE9" s="49">
        <v>4.8963855457119001</v>
      </c>
      <c r="AF9" s="38">
        <v>4229132944000</v>
      </c>
      <c r="AG9" s="12">
        <v>45107200584000</v>
      </c>
      <c r="AH9" s="11">
        <f t="shared" si="3"/>
        <v>9.375737995809294E-2</v>
      </c>
      <c r="AI9" s="50">
        <v>9.375737995809294E-2</v>
      </c>
    </row>
    <row r="10" spans="1:35">
      <c r="A10" s="18" t="s">
        <v>73</v>
      </c>
      <c r="B10" s="18" t="s">
        <v>47</v>
      </c>
      <c r="C10" s="18" t="s">
        <v>21</v>
      </c>
      <c r="D10" s="25">
        <v>2021</v>
      </c>
      <c r="E10" s="34">
        <v>10208054000000</v>
      </c>
      <c r="F10" s="34">
        <v>1861740000000</v>
      </c>
      <c r="G10" s="45">
        <f t="shared" si="0"/>
        <v>5.4830717500832558</v>
      </c>
      <c r="H10" s="20">
        <v>1</v>
      </c>
      <c r="I10" s="20">
        <v>1</v>
      </c>
      <c r="J10" s="20">
        <v>1</v>
      </c>
      <c r="K10" s="20">
        <v>1</v>
      </c>
      <c r="L10" s="20">
        <v>1</v>
      </c>
      <c r="M10" s="20">
        <v>1</v>
      </c>
      <c r="N10" s="20">
        <v>1</v>
      </c>
      <c r="O10" s="20">
        <v>1</v>
      </c>
      <c r="P10" s="20">
        <v>1</v>
      </c>
      <c r="Q10" s="20">
        <v>1</v>
      </c>
      <c r="R10" s="26">
        <f t="shared" si="1"/>
        <v>10</v>
      </c>
      <c r="S10" s="21">
        <v>1</v>
      </c>
      <c r="T10" s="47">
        <f t="shared" si="2"/>
        <v>1</v>
      </c>
      <c r="U10" s="18">
        <v>195596000</v>
      </c>
      <c r="V10" s="18">
        <v>26353771000</v>
      </c>
      <c r="W10" s="18">
        <v>7.4219359347093058E-3</v>
      </c>
      <c r="X10" s="18">
        <v>2305659000</v>
      </c>
      <c r="Y10" s="18">
        <v>8.4833013034451316E-2</v>
      </c>
      <c r="Z10" s="18">
        <v>-2110063000</v>
      </c>
      <c r="AA10" s="18">
        <v>-10.787863759995092</v>
      </c>
      <c r="AB10" s="18">
        <v>7.4219359347093058E-3</v>
      </c>
      <c r="AC10" s="18">
        <v>8.4833013034451316E-2</v>
      </c>
      <c r="AD10" s="18">
        <v>-10.787863759995092</v>
      </c>
      <c r="AE10" s="49">
        <v>-10.695608811025933</v>
      </c>
      <c r="AF10" s="39">
        <v>1861740000</v>
      </c>
      <c r="AG10" s="39">
        <v>32916154000</v>
      </c>
      <c r="AH10" s="11">
        <f t="shared" si="3"/>
        <v>5.6560070778621345E-2</v>
      </c>
      <c r="AI10" s="50">
        <v>5.6560070778621345E-2</v>
      </c>
    </row>
    <row r="11" spans="1:35">
      <c r="B11" s="18" t="s">
        <v>47</v>
      </c>
      <c r="C11" s="18" t="s">
        <v>21</v>
      </c>
      <c r="D11" s="25">
        <v>2022</v>
      </c>
      <c r="E11" s="34">
        <v>1429264000000</v>
      </c>
      <c r="F11" s="34">
        <v>3820964000000</v>
      </c>
      <c r="G11" s="45">
        <f t="shared" si="0"/>
        <v>0.37405848367061295</v>
      </c>
      <c r="H11" s="20">
        <v>1</v>
      </c>
      <c r="I11" s="20">
        <v>1</v>
      </c>
      <c r="J11" s="20">
        <v>1</v>
      </c>
      <c r="K11" s="20">
        <v>1</v>
      </c>
      <c r="L11" s="20">
        <v>1</v>
      </c>
      <c r="M11" s="20">
        <v>1</v>
      </c>
      <c r="N11" s="20">
        <v>1</v>
      </c>
      <c r="O11" s="20">
        <v>1</v>
      </c>
      <c r="P11" s="20">
        <v>1</v>
      </c>
      <c r="Q11" s="20">
        <v>1</v>
      </c>
      <c r="R11" s="26">
        <f t="shared" si="1"/>
        <v>10</v>
      </c>
      <c r="S11" s="21">
        <v>1</v>
      </c>
      <c r="T11" s="47">
        <f t="shared" si="2"/>
        <v>1</v>
      </c>
      <c r="U11" s="18">
        <v>590852000</v>
      </c>
      <c r="V11" s="18">
        <v>27665609000</v>
      </c>
      <c r="W11" s="18">
        <v>2.1356912837161835E-2</v>
      </c>
      <c r="X11" s="18">
        <v>1670046000</v>
      </c>
      <c r="Y11" s="18">
        <v>0.35379384759461713</v>
      </c>
      <c r="Z11" s="18">
        <v>-1079194000</v>
      </c>
      <c r="AA11" s="18">
        <v>-1.8265047761537576</v>
      </c>
      <c r="AB11" s="18">
        <v>2.1356912837161835E-2</v>
      </c>
      <c r="AC11" s="18">
        <v>0.35379384759461713</v>
      </c>
      <c r="AD11" s="18">
        <v>-1.8265047761537576</v>
      </c>
      <c r="AE11" s="49">
        <v>-1.4513540157219786</v>
      </c>
      <c r="AF11" s="22">
        <v>3820964000</v>
      </c>
      <c r="AG11" s="39">
        <v>33637271000</v>
      </c>
      <c r="AH11" s="11">
        <f t="shared" si="3"/>
        <v>0.11359316277470904</v>
      </c>
      <c r="AI11" s="50">
        <v>0.11359316277470904</v>
      </c>
    </row>
    <row r="12" spans="1:35">
      <c r="B12" s="18" t="s">
        <v>47</v>
      </c>
      <c r="C12" s="18" t="s">
        <v>21</v>
      </c>
      <c r="D12" s="25">
        <v>2023</v>
      </c>
      <c r="E12" s="34">
        <v>15211571000000</v>
      </c>
      <c r="F12" s="34">
        <v>3077648000000</v>
      </c>
      <c r="G12" s="45">
        <f t="shared" si="0"/>
        <v>4.9425960993589912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1</v>
      </c>
      <c r="N12" s="20">
        <v>1</v>
      </c>
      <c r="O12" s="20">
        <v>1</v>
      </c>
      <c r="P12" s="20">
        <v>1</v>
      </c>
      <c r="Q12" s="20">
        <v>1</v>
      </c>
      <c r="R12" s="26">
        <f t="shared" si="1"/>
        <v>10</v>
      </c>
      <c r="S12" s="21">
        <v>1</v>
      </c>
      <c r="T12" s="47">
        <f t="shared" si="2"/>
        <v>1</v>
      </c>
      <c r="U12" s="18">
        <v>-247064000</v>
      </c>
      <c r="V12" s="18">
        <v>34274889000</v>
      </c>
      <c r="W12" s="18">
        <v>-7.2083092668804851E-3</v>
      </c>
      <c r="X12" s="18">
        <v>2280373000</v>
      </c>
      <c r="Y12" s="18">
        <v>-0.10834367886306319</v>
      </c>
      <c r="Z12" s="18">
        <v>-2527437000</v>
      </c>
      <c r="AA12" s="18">
        <v>10.229887802350808</v>
      </c>
      <c r="AB12" s="18">
        <v>-7.2083092668804851E-3</v>
      </c>
      <c r="AC12" s="18">
        <v>-0.10834367886306319</v>
      </c>
      <c r="AD12" s="18">
        <v>10.229887802350808</v>
      </c>
      <c r="AE12" s="49">
        <v>10.114335814220864</v>
      </c>
      <c r="AF12" s="22">
        <v>3077648000</v>
      </c>
      <c r="AG12" s="22">
        <v>42851329000</v>
      </c>
      <c r="AH12" s="11">
        <f t="shared" si="3"/>
        <v>7.1821529735985545E-2</v>
      </c>
      <c r="AI12" s="50">
        <v>7.1821529735985545E-2</v>
      </c>
    </row>
    <row r="13" spans="1:35">
      <c r="A13" s="18" t="s">
        <v>75</v>
      </c>
      <c r="B13" s="18" t="s">
        <v>48</v>
      </c>
      <c r="C13" s="18" t="s">
        <v>49</v>
      </c>
      <c r="D13" s="25">
        <v>2021</v>
      </c>
      <c r="E13" s="35">
        <v>16230000000</v>
      </c>
      <c r="F13" s="44">
        <v>2927489810501</v>
      </c>
      <c r="G13" s="45">
        <f t="shared" si="0"/>
        <v>5.543998801219553E-3</v>
      </c>
      <c r="H13" s="20">
        <v>1</v>
      </c>
      <c r="I13" s="20">
        <v>1</v>
      </c>
      <c r="J13" s="20">
        <v>1</v>
      </c>
      <c r="K13" s="20">
        <v>1</v>
      </c>
      <c r="L13" s="20">
        <v>1</v>
      </c>
      <c r="M13" s="20">
        <v>1</v>
      </c>
      <c r="N13" s="20">
        <v>1</v>
      </c>
      <c r="O13" s="20">
        <v>1</v>
      </c>
      <c r="P13" s="20">
        <v>1</v>
      </c>
      <c r="Q13" s="20">
        <v>1</v>
      </c>
      <c r="R13" s="26">
        <f t="shared" si="1"/>
        <v>10</v>
      </c>
      <c r="S13" s="21">
        <v>1</v>
      </c>
      <c r="T13" s="47">
        <f t="shared" si="2"/>
        <v>1</v>
      </c>
      <c r="U13" s="18">
        <v>3699505094569</v>
      </c>
      <c r="V13" s="18">
        <v>3790283302511</v>
      </c>
      <c r="W13" s="18">
        <v>0.97604975652298576</v>
      </c>
      <c r="X13" s="18">
        <v>152249716316</v>
      </c>
      <c r="Y13" s="18">
        <v>24.29892931222636</v>
      </c>
      <c r="Z13" s="18">
        <v>3547255378253</v>
      </c>
      <c r="AA13" s="18">
        <v>0.958845923326472</v>
      </c>
      <c r="AB13" s="18">
        <v>0.97604975652298576</v>
      </c>
      <c r="AC13" s="18">
        <v>24.29892931222636</v>
      </c>
      <c r="AD13" s="18">
        <v>0.958845923326472</v>
      </c>
      <c r="AE13" s="49">
        <v>26.233824992075817</v>
      </c>
      <c r="AF13" s="12">
        <v>2927489810501</v>
      </c>
      <c r="AG13" s="12">
        <v>6211543780834</v>
      </c>
      <c r="AH13" s="11">
        <f t="shared" si="3"/>
        <v>0.47129826558317156</v>
      </c>
      <c r="AI13" s="50">
        <v>0.47129826558317156</v>
      </c>
    </row>
    <row r="14" spans="1:35">
      <c r="B14" s="18" t="s">
        <v>48</v>
      </c>
      <c r="C14" s="18" t="s">
        <v>49</v>
      </c>
      <c r="D14" s="25">
        <v>2022</v>
      </c>
      <c r="E14" s="35">
        <v>25563000000</v>
      </c>
      <c r="F14" s="44">
        <v>3773804274889</v>
      </c>
      <c r="G14" s="45">
        <f t="shared" si="0"/>
        <v>6.7738012196596744E-3</v>
      </c>
      <c r="H14" s="20">
        <v>1</v>
      </c>
      <c r="I14" s="20">
        <v>1</v>
      </c>
      <c r="J14" s="20">
        <v>1</v>
      </c>
      <c r="K14" s="20">
        <v>1</v>
      </c>
      <c r="L14" s="20">
        <v>1</v>
      </c>
      <c r="M14" s="51">
        <v>0</v>
      </c>
      <c r="N14" s="20">
        <v>1</v>
      </c>
      <c r="O14" s="20">
        <v>1</v>
      </c>
      <c r="P14" s="20">
        <v>1</v>
      </c>
      <c r="Q14" s="20">
        <v>1</v>
      </c>
      <c r="R14" s="26">
        <f t="shared" si="1"/>
        <v>9</v>
      </c>
      <c r="S14" s="21">
        <v>0.9</v>
      </c>
      <c r="T14" s="47">
        <f t="shared" si="2"/>
        <v>0.9</v>
      </c>
      <c r="U14" s="18">
        <v>5282068533652</v>
      </c>
      <c r="V14" s="18">
        <v>3674480817381</v>
      </c>
      <c r="W14" s="18">
        <v>1.4375006419047831</v>
      </c>
      <c r="X14" s="18">
        <v>203575232813</v>
      </c>
      <c r="Y14" s="18">
        <v>25.946518447575588</v>
      </c>
      <c r="Z14" s="18">
        <v>5078493300839</v>
      </c>
      <c r="AA14" s="18">
        <v>0.96145918374287942</v>
      </c>
      <c r="AB14" s="18">
        <v>1.4375006419047831</v>
      </c>
      <c r="AC14" s="18">
        <v>25.946518447575588</v>
      </c>
      <c r="AD14" s="18">
        <v>0.96145918374287942</v>
      </c>
      <c r="AE14" s="49">
        <v>28.34547827322325</v>
      </c>
      <c r="AF14" s="12">
        <v>3773804274889</v>
      </c>
      <c r="AG14" s="12">
        <v>6368399213925</v>
      </c>
      <c r="AH14" s="11">
        <f t="shared" si="3"/>
        <v>0.59258286864888798</v>
      </c>
      <c r="AI14" s="50">
        <v>0.59258286864888798</v>
      </c>
    </row>
    <row r="15" spans="1:35">
      <c r="B15" s="18" t="s">
        <v>48</v>
      </c>
      <c r="C15" s="18" t="s">
        <v>49</v>
      </c>
      <c r="D15" s="25">
        <v>2023</v>
      </c>
      <c r="E15" s="35">
        <v>18037000000</v>
      </c>
      <c r="F15" s="44">
        <v>2501545979944</v>
      </c>
      <c r="G15" s="45">
        <f t="shared" si="0"/>
        <v>7.2103411828567622E-3</v>
      </c>
      <c r="H15" s="20">
        <v>1</v>
      </c>
      <c r="I15" s="20">
        <v>1</v>
      </c>
      <c r="J15" s="20">
        <v>1</v>
      </c>
      <c r="K15" s="20">
        <v>1</v>
      </c>
      <c r="L15" s="20">
        <v>1</v>
      </c>
      <c r="M15" s="20">
        <v>1</v>
      </c>
      <c r="N15" s="20">
        <v>1</v>
      </c>
      <c r="O15" s="20">
        <v>1</v>
      </c>
      <c r="P15" s="20">
        <v>1</v>
      </c>
      <c r="Q15" s="20">
        <v>1</v>
      </c>
      <c r="R15" s="26">
        <f t="shared" si="1"/>
        <v>10</v>
      </c>
      <c r="S15" s="21">
        <v>1</v>
      </c>
      <c r="T15" s="47">
        <f t="shared" si="2"/>
        <v>1</v>
      </c>
      <c r="U15" s="18">
        <v>2707086783392</v>
      </c>
      <c r="V15" s="18">
        <v>3867352445072</v>
      </c>
      <c r="W15" s="18">
        <v>0.69998450408664559</v>
      </c>
      <c r="X15" s="18">
        <v>266362164888</v>
      </c>
      <c r="Y15" s="18">
        <v>10.163180587341586</v>
      </c>
      <c r="Z15" s="18">
        <v>2440724618504</v>
      </c>
      <c r="AA15" s="18">
        <v>0.9016056055084255</v>
      </c>
      <c r="AB15" s="18">
        <v>0.69998450408664559</v>
      </c>
      <c r="AC15" s="18">
        <v>10.163180587341586</v>
      </c>
      <c r="AD15" s="18">
        <v>0.9016056055084255</v>
      </c>
      <c r="AE15" s="49">
        <v>11.764770696936656</v>
      </c>
      <c r="AF15" s="12">
        <v>2501545979944</v>
      </c>
      <c r="AG15" s="12">
        <v>6235071697368</v>
      </c>
      <c r="AH15" s="11">
        <f t="shared" si="3"/>
        <v>0.40120564788372415</v>
      </c>
      <c r="AI15" s="50">
        <v>0.40120564788372415</v>
      </c>
    </row>
    <row r="16" spans="1:35">
      <c r="A16" s="18" t="s">
        <v>87</v>
      </c>
      <c r="B16" s="18" t="s">
        <v>50</v>
      </c>
      <c r="C16" s="27" t="s">
        <v>61</v>
      </c>
      <c r="D16" s="25">
        <v>2021</v>
      </c>
      <c r="E16" s="34">
        <v>115266759073865</v>
      </c>
      <c r="F16" s="34">
        <v>3190940644990</v>
      </c>
      <c r="G16" s="45">
        <f t="shared" si="0"/>
        <v>36.123128537298825</v>
      </c>
      <c r="H16" s="20">
        <v>1</v>
      </c>
      <c r="I16" s="20">
        <v>1</v>
      </c>
      <c r="J16" s="20">
        <v>1</v>
      </c>
      <c r="K16" s="20">
        <v>1</v>
      </c>
      <c r="L16" s="20">
        <v>1</v>
      </c>
      <c r="M16" s="20">
        <v>1</v>
      </c>
      <c r="N16" s="20">
        <v>1</v>
      </c>
      <c r="O16" s="20">
        <v>1</v>
      </c>
      <c r="P16" s="20">
        <v>1</v>
      </c>
      <c r="Q16" s="20">
        <v>1</v>
      </c>
      <c r="R16" s="26">
        <f t="shared" si="1"/>
        <v>10</v>
      </c>
      <c r="S16" s="21">
        <v>1</v>
      </c>
      <c r="T16" s="47">
        <f t="shared" si="2"/>
        <v>1</v>
      </c>
      <c r="U16" s="18">
        <v>1769340314275</v>
      </c>
      <c r="V16" s="18">
        <v>19236130659660</v>
      </c>
      <c r="W16" s="18">
        <v>9.1980052827644557E-2</v>
      </c>
      <c r="X16" s="18">
        <v>8389273701055</v>
      </c>
      <c r="Y16" s="18">
        <v>0.21090506488690375</v>
      </c>
      <c r="Z16" s="18">
        <v>-6619933386780</v>
      </c>
      <c r="AA16" s="18">
        <v>-3.7414698197800154</v>
      </c>
      <c r="AB16" s="18">
        <v>9.1980052827644557E-2</v>
      </c>
      <c r="AC16" s="18">
        <v>0.21090506488690375</v>
      </c>
      <c r="AD16" s="18">
        <v>-3.7414698197800154</v>
      </c>
      <c r="AE16" s="49">
        <v>-3.4385847020654672</v>
      </c>
      <c r="AF16" s="12">
        <v>3190940644990</v>
      </c>
      <c r="AG16" s="12">
        <v>60336801380510</v>
      </c>
      <c r="AH16" s="11">
        <f t="shared" si="3"/>
        <v>5.2885479043984225E-2</v>
      </c>
      <c r="AI16" s="50">
        <v>5.2885479043984225E-2</v>
      </c>
    </row>
    <row r="17" spans="1:35">
      <c r="B17" s="18" t="s">
        <v>50</v>
      </c>
      <c r="C17" s="27" t="s">
        <v>61</v>
      </c>
      <c r="D17" s="25">
        <v>2022</v>
      </c>
      <c r="E17" s="34">
        <v>104192583281250</v>
      </c>
      <c r="F17" s="34">
        <v>8697882906250</v>
      </c>
      <c r="G17" s="45">
        <f t="shared" si="0"/>
        <v>11.979074034944848</v>
      </c>
      <c r="H17" s="20">
        <v>1</v>
      </c>
      <c r="I17" s="20">
        <v>1</v>
      </c>
      <c r="J17" s="20">
        <v>1</v>
      </c>
      <c r="K17" s="20">
        <v>1</v>
      </c>
      <c r="L17" s="20">
        <v>1</v>
      </c>
      <c r="M17" s="20">
        <v>1</v>
      </c>
      <c r="N17" s="20">
        <v>1</v>
      </c>
      <c r="O17" s="20">
        <v>1</v>
      </c>
      <c r="P17" s="20">
        <v>1</v>
      </c>
      <c r="Q17" s="20">
        <v>1</v>
      </c>
      <c r="R17" s="26">
        <f t="shared" si="1"/>
        <v>10</v>
      </c>
      <c r="S17" s="21">
        <v>1</v>
      </c>
      <c r="T17" s="47">
        <f t="shared" si="2"/>
        <v>1</v>
      </c>
      <c r="U17" s="18">
        <v>261302550218750</v>
      </c>
      <c r="V17" s="18">
        <v>55707581546875</v>
      </c>
      <c r="W17" s="18">
        <v>4.6906101999577503</v>
      </c>
      <c r="X17" s="18">
        <v>11542071281250</v>
      </c>
      <c r="Y17" s="18">
        <v>22.639138491826319</v>
      </c>
      <c r="Z17" s="18">
        <v>249760478937500</v>
      </c>
      <c r="AA17" s="18">
        <v>0.95582870786531726</v>
      </c>
      <c r="AB17" s="18">
        <v>4.6906101999577503</v>
      </c>
      <c r="AC17" s="18">
        <v>22.639138491826319</v>
      </c>
      <c r="AD17" s="18">
        <v>0.95582870786531726</v>
      </c>
      <c r="AE17" s="49">
        <v>28.285577399649387</v>
      </c>
      <c r="AF17" s="12">
        <v>8697882906250</v>
      </c>
      <c r="AG17" s="12">
        <v>70125733890625</v>
      </c>
      <c r="AH17" s="11">
        <f t="shared" si="3"/>
        <v>0.12403268277828043</v>
      </c>
      <c r="AI17" s="50">
        <v>0.12403268277828043</v>
      </c>
    </row>
    <row r="18" spans="1:35">
      <c r="B18" s="18" t="s">
        <v>50</v>
      </c>
      <c r="C18" s="27" t="s">
        <v>61</v>
      </c>
      <c r="D18" s="25">
        <v>2023</v>
      </c>
      <c r="E18" s="34">
        <v>1269977583480</v>
      </c>
      <c r="F18" s="34">
        <v>413844476328</v>
      </c>
      <c r="G18" s="45">
        <f t="shared" si="0"/>
        <v>3.0687315069380219</v>
      </c>
      <c r="H18" s="20">
        <v>1</v>
      </c>
      <c r="I18" s="20">
        <v>1</v>
      </c>
      <c r="J18" s="20">
        <v>1</v>
      </c>
      <c r="K18" s="20">
        <v>1</v>
      </c>
      <c r="L18" s="20">
        <v>1</v>
      </c>
      <c r="M18" s="20">
        <v>1</v>
      </c>
      <c r="N18" s="20">
        <v>1</v>
      </c>
      <c r="O18" s="20">
        <v>1</v>
      </c>
      <c r="P18" s="20">
        <v>1</v>
      </c>
      <c r="Q18" s="20">
        <v>1</v>
      </c>
      <c r="R18" s="26">
        <f t="shared" si="1"/>
        <v>10</v>
      </c>
      <c r="S18" s="21">
        <v>1</v>
      </c>
      <c r="T18" s="47">
        <f t="shared" si="2"/>
        <v>1</v>
      </c>
      <c r="U18" s="18">
        <v>873999469392</v>
      </c>
      <c r="V18" s="18">
        <v>51606027784008</v>
      </c>
      <c r="W18" s="18">
        <v>1.6935995792003982E-2</v>
      </c>
      <c r="X18" s="18">
        <v>10852807808784</v>
      </c>
      <c r="Y18" s="18">
        <v>8.0532106049515217E-2</v>
      </c>
      <c r="Z18" s="18">
        <v>-9978808339392</v>
      </c>
      <c r="AA18" s="18">
        <v>-11.417407777528497</v>
      </c>
      <c r="AB18" s="18">
        <v>1.6935995792003982E-2</v>
      </c>
      <c r="AC18" s="18">
        <v>8.0532106049515217E-2</v>
      </c>
      <c r="AD18" s="18">
        <v>-11.417407777528497</v>
      </c>
      <c r="AE18" s="49">
        <v>-11.319939675686978</v>
      </c>
      <c r="AF18" s="12">
        <v>413844476328</v>
      </c>
      <c r="AG18" s="12">
        <v>64654247818944</v>
      </c>
      <c r="AH18" s="11">
        <f t="shared" si="3"/>
        <v>6.4008861024401498E-3</v>
      </c>
      <c r="AI18" s="50">
        <v>6.4008861024401498E-3</v>
      </c>
    </row>
    <row r="19" spans="1:35">
      <c r="A19" s="18" t="s">
        <v>76</v>
      </c>
      <c r="B19" s="18" t="s">
        <v>51</v>
      </c>
      <c r="C19" s="18" t="s">
        <v>62</v>
      </c>
      <c r="D19" s="25">
        <v>2021</v>
      </c>
      <c r="E19" s="35">
        <v>30657028000</v>
      </c>
      <c r="F19" s="44">
        <v>5336953735530</v>
      </c>
      <c r="G19" s="45">
        <f t="shared" si="0"/>
        <v>5.744293377681964E-3</v>
      </c>
      <c r="H19" s="20">
        <v>1</v>
      </c>
      <c r="I19" s="20">
        <v>1</v>
      </c>
      <c r="J19" s="20">
        <v>1</v>
      </c>
      <c r="K19" s="20">
        <v>1</v>
      </c>
      <c r="L19" s="20">
        <v>1</v>
      </c>
      <c r="M19" s="20">
        <v>1</v>
      </c>
      <c r="N19" s="20">
        <v>1</v>
      </c>
      <c r="O19" s="20">
        <v>1</v>
      </c>
      <c r="P19" s="20">
        <v>1</v>
      </c>
      <c r="Q19" s="20">
        <v>1</v>
      </c>
      <c r="R19" s="26">
        <f t="shared" si="1"/>
        <v>10</v>
      </c>
      <c r="S19" s="21">
        <v>1</v>
      </c>
      <c r="T19" s="47">
        <f t="shared" si="2"/>
        <v>1</v>
      </c>
      <c r="U19" s="18">
        <v>5498598389750</v>
      </c>
      <c r="V19" s="18">
        <v>5761898453536</v>
      </c>
      <c r="W19" s="18">
        <v>0.95430324468415162</v>
      </c>
      <c r="X19" s="18">
        <v>572787325251</v>
      </c>
      <c r="Y19" s="18">
        <v>9.599720781776151</v>
      </c>
      <c r="Z19" s="18">
        <v>4925811064499</v>
      </c>
      <c r="AA19" s="18">
        <v>0.89583030353358062</v>
      </c>
      <c r="AB19" s="18">
        <v>0.95430324468415162</v>
      </c>
      <c r="AC19" s="18">
        <v>9.599720781776151</v>
      </c>
      <c r="AD19" s="18">
        <v>0.89583030353358062</v>
      </c>
      <c r="AE19" s="49">
        <v>11.449854329993883</v>
      </c>
      <c r="AF19" s="12">
        <v>5336953735530</v>
      </c>
      <c r="AG19" s="12">
        <v>11829385364053</v>
      </c>
      <c r="AH19" s="11">
        <f t="shared" si="3"/>
        <v>0.45116069612102361</v>
      </c>
      <c r="AI19" s="50">
        <v>0.45116069612102361</v>
      </c>
    </row>
    <row r="20" spans="1:35">
      <c r="B20" s="18" t="s">
        <v>51</v>
      </c>
      <c r="C20" s="18" t="s">
        <v>62</v>
      </c>
      <c r="D20" s="25">
        <v>2022</v>
      </c>
      <c r="E20" s="35">
        <v>760298484744</v>
      </c>
      <c r="F20" s="44">
        <v>10702927763285</v>
      </c>
      <c r="G20" s="45">
        <f t="shared" si="0"/>
        <v>7.1036495953201231E-2</v>
      </c>
      <c r="H20" s="20">
        <v>1</v>
      </c>
      <c r="I20" s="20">
        <v>1</v>
      </c>
      <c r="J20" s="20">
        <v>1</v>
      </c>
      <c r="K20" s="20">
        <v>1</v>
      </c>
      <c r="L20" s="20">
        <v>1</v>
      </c>
      <c r="M20" s="20">
        <v>1</v>
      </c>
      <c r="N20" s="20">
        <v>1</v>
      </c>
      <c r="O20" s="20">
        <v>1</v>
      </c>
      <c r="P20" s="20">
        <v>1</v>
      </c>
      <c r="Q20" s="20">
        <v>1</v>
      </c>
      <c r="R20" s="26">
        <f t="shared" si="1"/>
        <v>10</v>
      </c>
      <c r="S20" s="21">
        <v>1</v>
      </c>
      <c r="T20" s="47">
        <f t="shared" si="2"/>
        <v>1</v>
      </c>
      <c r="U20" s="18">
        <v>12701263074172</v>
      </c>
      <c r="V20" s="18">
        <v>10316827121800</v>
      </c>
      <c r="W20" s="18">
        <v>1.2311210534228649</v>
      </c>
      <c r="X20" s="18">
        <v>714303447587</v>
      </c>
      <c r="Y20" s="18">
        <v>17.781326853563904</v>
      </c>
      <c r="Z20" s="18">
        <v>11986959626585</v>
      </c>
      <c r="AA20" s="18">
        <v>0.94376122725624545</v>
      </c>
      <c r="AB20" s="18">
        <v>1.2311210534228649</v>
      </c>
      <c r="AC20" s="18">
        <v>17.781326853563904</v>
      </c>
      <c r="AD20" s="18">
        <v>0.94376122725624545</v>
      </c>
      <c r="AE20" s="49">
        <v>19.956209134243014</v>
      </c>
      <c r="AF20" s="12">
        <v>10702927763285</v>
      </c>
      <c r="AG20" s="12">
        <v>17761664513724</v>
      </c>
      <c r="AH20" s="11">
        <f t="shared" si="3"/>
        <v>0.60258585308911294</v>
      </c>
      <c r="AI20" s="50">
        <v>0.60258585308911294</v>
      </c>
    </row>
    <row r="21" spans="1:35">
      <c r="B21" s="18" t="s">
        <v>51</v>
      </c>
      <c r="C21" s="18" t="s">
        <v>62</v>
      </c>
      <c r="D21" s="25">
        <v>2023</v>
      </c>
      <c r="E21" s="35">
        <v>678104205000</v>
      </c>
      <c r="F21" s="44">
        <v>7982025464272</v>
      </c>
      <c r="G21" s="45">
        <f t="shared" si="0"/>
        <v>8.495390149220057E-2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0</v>
      </c>
      <c r="N21" s="20">
        <v>1</v>
      </c>
      <c r="O21" s="20">
        <v>1</v>
      </c>
      <c r="P21" s="51">
        <v>0</v>
      </c>
      <c r="Q21" s="20">
        <v>1</v>
      </c>
      <c r="R21" s="26">
        <f t="shared" si="1"/>
        <v>8</v>
      </c>
      <c r="S21" s="21">
        <v>0.8</v>
      </c>
      <c r="T21" s="47">
        <f t="shared" si="2"/>
        <v>0.8</v>
      </c>
      <c r="U21" s="18">
        <v>8606766193174</v>
      </c>
      <c r="V21" s="18">
        <v>10727242111322</v>
      </c>
      <c r="W21" s="18">
        <v>0.80232795194302953</v>
      </c>
      <c r="X21" s="18">
        <v>598919114394</v>
      </c>
      <c r="Y21" s="18">
        <v>14.370498430130288</v>
      </c>
      <c r="Z21" s="18">
        <v>8007847078780</v>
      </c>
      <c r="AA21" s="18">
        <v>0.93041299124995391</v>
      </c>
      <c r="AB21" s="18">
        <v>0.80232795194302953</v>
      </c>
      <c r="AC21" s="18">
        <v>14.370498430130288</v>
      </c>
      <c r="AD21" s="18">
        <v>0.93041299124995391</v>
      </c>
      <c r="AE21" s="49">
        <v>16.103239373323273</v>
      </c>
      <c r="AF21" s="12">
        <v>7982025464272</v>
      </c>
      <c r="AG21" s="12">
        <v>20202826488510</v>
      </c>
      <c r="AH21" s="11">
        <f t="shared" si="3"/>
        <v>0.39509449179359313</v>
      </c>
      <c r="AI21" s="50">
        <v>0.39509449179359313</v>
      </c>
    </row>
    <row r="22" spans="1:35">
      <c r="A22" s="18" t="s">
        <v>74</v>
      </c>
      <c r="B22" s="18" t="s">
        <v>52</v>
      </c>
      <c r="C22" s="28" t="s">
        <v>63</v>
      </c>
      <c r="D22" s="25">
        <v>2021</v>
      </c>
      <c r="E22" s="35">
        <v>34633773876</v>
      </c>
      <c r="F22" s="44">
        <v>1402830266005</v>
      </c>
      <c r="G22" s="45">
        <f t="shared" si="0"/>
        <v>2.4688499182891566E-2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1</v>
      </c>
      <c r="N22" s="20">
        <v>1</v>
      </c>
      <c r="O22" s="20">
        <v>1</v>
      </c>
      <c r="P22" s="20">
        <v>1</v>
      </c>
      <c r="Q22" s="20">
        <v>1</v>
      </c>
      <c r="R22" s="26">
        <f t="shared" si="1"/>
        <v>10</v>
      </c>
      <c r="S22" s="21">
        <v>1</v>
      </c>
      <c r="T22" s="47">
        <f t="shared" si="2"/>
        <v>1</v>
      </c>
      <c r="U22" s="18">
        <v>2116922684923</v>
      </c>
      <c r="V22" s="18">
        <v>6762336812409</v>
      </c>
      <c r="W22" s="18">
        <v>0.31304602885771848</v>
      </c>
      <c r="X22" s="18">
        <v>236643388629</v>
      </c>
      <c r="Y22" s="18">
        <v>8.9456236119143231</v>
      </c>
      <c r="Z22" s="18">
        <v>1880279296294</v>
      </c>
      <c r="AA22" s="18">
        <v>0.88821349484588874</v>
      </c>
      <c r="AB22" s="18">
        <v>0.31304602885771848</v>
      </c>
      <c r="AC22" s="18">
        <v>8.9456236119143231</v>
      </c>
      <c r="AD22" s="18">
        <v>0.88821349484588874</v>
      </c>
      <c r="AE22" s="49">
        <v>10.14688313561793</v>
      </c>
      <c r="AF22" s="12">
        <v>1402830266005</v>
      </c>
      <c r="AG22" s="12">
        <v>7115659911581</v>
      </c>
      <c r="AH22" s="11">
        <f t="shared" si="3"/>
        <v>0.1971468962030973</v>
      </c>
      <c r="AI22" s="50">
        <v>0.1971468962030973</v>
      </c>
    </row>
    <row r="23" spans="1:35">
      <c r="B23" s="18" t="s">
        <v>52</v>
      </c>
      <c r="C23" s="28" t="s">
        <v>63</v>
      </c>
      <c r="D23" s="25">
        <v>2022</v>
      </c>
      <c r="E23" s="34">
        <v>34355387099</v>
      </c>
      <c r="F23" s="34">
        <v>5974195015217</v>
      </c>
      <c r="G23" s="45">
        <f t="shared" si="0"/>
        <v>5.7506303378936675E-3</v>
      </c>
      <c r="H23" s="20">
        <v>1</v>
      </c>
      <c r="I23" s="20">
        <v>1</v>
      </c>
      <c r="J23" s="20">
        <v>1</v>
      </c>
      <c r="K23" s="20">
        <v>1</v>
      </c>
      <c r="L23" s="20">
        <v>1</v>
      </c>
      <c r="M23" s="20">
        <v>1</v>
      </c>
      <c r="N23" s="20">
        <v>1</v>
      </c>
      <c r="O23" s="20">
        <v>1</v>
      </c>
      <c r="P23" s="20">
        <v>1</v>
      </c>
      <c r="Q23" s="20">
        <v>1</v>
      </c>
      <c r="R23" s="26">
        <f t="shared" si="1"/>
        <v>10</v>
      </c>
      <c r="S23" s="21">
        <v>1</v>
      </c>
      <c r="T23" s="47">
        <f t="shared" si="2"/>
        <v>1</v>
      </c>
      <c r="U23" s="18">
        <v>7953995763015</v>
      </c>
      <c r="V23" s="18">
        <v>16566121869343</v>
      </c>
      <c r="W23" s="18">
        <v>0.48013625794547227</v>
      </c>
      <c r="X23" s="18">
        <v>281620043054</v>
      </c>
      <c r="Y23" s="18">
        <v>28.243713326504391</v>
      </c>
      <c r="Z23" s="18">
        <v>7672375719961</v>
      </c>
      <c r="AA23" s="18">
        <v>0.96459389073809987</v>
      </c>
      <c r="AB23" s="18">
        <v>0.48013625794547227</v>
      </c>
      <c r="AC23" s="18">
        <v>28.243713326504391</v>
      </c>
      <c r="AD23" s="18">
        <v>0.96459389073809987</v>
      </c>
      <c r="AE23" s="49">
        <v>29.688443475187963</v>
      </c>
      <c r="AF23" s="12">
        <v>5974195015217</v>
      </c>
      <c r="AG23" s="12">
        <v>20116894920736</v>
      </c>
      <c r="AH23" s="11">
        <f t="shared" si="3"/>
        <v>0.2969740130748979</v>
      </c>
      <c r="AI23" s="50">
        <v>0.2969740130748979</v>
      </c>
    </row>
    <row r="24" spans="1:35">
      <c r="B24" s="18" t="s">
        <v>52</v>
      </c>
      <c r="C24" s="28" t="s">
        <v>63</v>
      </c>
      <c r="D24" s="25">
        <v>2023</v>
      </c>
      <c r="E24" s="34">
        <v>1195217896</v>
      </c>
      <c r="F24" s="34">
        <v>4465380646608</v>
      </c>
      <c r="G24" s="45">
        <f t="shared" si="0"/>
        <v>2.6766316034175351E-4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20">
        <v>1</v>
      </c>
      <c r="O24" s="20">
        <v>1</v>
      </c>
      <c r="P24" s="20">
        <v>1</v>
      </c>
      <c r="Q24" s="20">
        <v>1</v>
      </c>
      <c r="R24" s="26">
        <f t="shared" si="1"/>
        <v>10</v>
      </c>
      <c r="S24" s="21">
        <v>1</v>
      </c>
      <c r="T24" s="47">
        <f t="shared" si="2"/>
        <v>1</v>
      </c>
      <c r="U24" s="18">
        <v>14873129999808</v>
      </c>
      <c r="V24" s="18">
        <v>21216470423416</v>
      </c>
      <c r="W24" s="18">
        <v>0.70101811012792026</v>
      </c>
      <c r="X24" s="18">
        <v>290563897448</v>
      </c>
      <c r="Y24" s="18">
        <v>51.187123143781932</v>
      </c>
      <c r="Z24" s="18">
        <v>14582566102360</v>
      </c>
      <c r="AA24" s="18">
        <v>0.98046383663346248</v>
      </c>
      <c r="AB24" s="18">
        <v>0.70101811012792026</v>
      </c>
      <c r="AC24" s="18">
        <v>51.187123143781932</v>
      </c>
      <c r="AD24" s="18">
        <v>0.98046383663346248</v>
      </c>
      <c r="AE24" s="49">
        <v>52.868605090543312</v>
      </c>
      <c r="AF24" s="12">
        <v>4465380646608</v>
      </c>
      <c r="AG24" s="12">
        <v>25175980471872</v>
      </c>
      <c r="AH24" s="11">
        <f t="shared" si="3"/>
        <v>0.17736670282203987</v>
      </c>
      <c r="AI24" s="50">
        <v>0.17736670282203987</v>
      </c>
    </row>
    <row r="25" spans="1:35">
      <c r="A25" s="18" t="s">
        <v>86</v>
      </c>
      <c r="B25" s="18" t="s">
        <v>54</v>
      </c>
      <c r="C25" s="28" t="s">
        <v>64</v>
      </c>
      <c r="D25" s="25">
        <v>2021</v>
      </c>
      <c r="E25" s="34">
        <v>149562400000</v>
      </c>
      <c r="F25" s="34">
        <v>683658359000</v>
      </c>
      <c r="G25" s="45">
        <f t="shared" si="0"/>
        <v>0.21876774858537201</v>
      </c>
      <c r="H25" s="20">
        <v>1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20">
        <v>1</v>
      </c>
      <c r="O25" s="20">
        <v>1</v>
      </c>
      <c r="P25" s="20">
        <v>1</v>
      </c>
      <c r="Q25" s="20">
        <v>1</v>
      </c>
      <c r="R25" s="26">
        <f t="shared" si="1"/>
        <v>10</v>
      </c>
      <c r="S25" s="21">
        <v>1</v>
      </c>
      <c r="T25" s="47">
        <f t="shared" si="2"/>
        <v>1</v>
      </c>
      <c r="U25" s="18">
        <v>11019426869000</v>
      </c>
      <c r="V25" s="18">
        <v>18716813976000</v>
      </c>
      <c r="W25" s="18">
        <v>0.58874479829365589</v>
      </c>
      <c r="X25" s="18">
        <v>890457139000</v>
      </c>
      <c r="Y25" s="18">
        <v>12.375022206430982</v>
      </c>
      <c r="Z25" s="18">
        <v>10128969730000</v>
      </c>
      <c r="AA25" s="18">
        <v>0.91919206419845245</v>
      </c>
      <c r="AB25" s="18">
        <v>0.58874479829365589</v>
      </c>
      <c r="AC25" s="18">
        <v>12.375022206430982</v>
      </c>
      <c r="AD25" s="18">
        <v>0.91919206419845245</v>
      </c>
      <c r="AE25" s="49">
        <v>13.882959068923089</v>
      </c>
      <c r="AF25" s="12">
        <v>683658359000</v>
      </c>
      <c r="AG25" s="12">
        <v>23962183059000</v>
      </c>
      <c r="AH25" s="11">
        <f t="shared" si="3"/>
        <v>2.853072098300424E-2</v>
      </c>
      <c r="AI25" s="50">
        <v>2.853072098300424E-2</v>
      </c>
    </row>
    <row r="26" spans="1:35">
      <c r="B26" s="18" t="s">
        <v>54</v>
      </c>
      <c r="C26" s="28" t="s">
        <v>64</v>
      </c>
      <c r="D26" s="25">
        <v>2022</v>
      </c>
      <c r="E26" s="34">
        <v>604070400000</v>
      </c>
      <c r="F26" s="34">
        <v>18866896195000</v>
      </c>
      <c r="G26" s="45">
        <f t="shared" si="0"/>
        <v>3.2017476205762313E-2</v>
      </c>
      <c r="H26" s="20">
        <v>1</v>
      </c>
      <c r="I26" s="20">
        <v>1</v>
      </c>
      <c r="J26" s="20">
        <v>1</v>
      </c>
      <c r="K26" s="20">
        <v>1</v>
      </c>
      <c r="L26" s="20">
        <v>1</v>
      </c>
      <c r="M26" s="20">
        <v>1</v>
      </c>
      <c r="N26" s="51">
        <v>0</v>
      </c>
      <c r="O26" s="20">
        <v>1</v>
      </c>
      <c r="P26" s="20">
        <v>1</v>
      </c>
      <c r="Q26" s="20">
        <v>1</v>
      </c>
      <c r="R26" s="26">
        <f t="shared" si="1"/>
        <v>9</v>
      </c>
      <c r="S26" s="21">
        <v>0.9</v>
      </c>
      <c r="T26" s="47">
        <f t="shared" si="2"/>
        <v>0.9</v>
      </c>
      <c r="U26" s="18">
        <v>25811487724000</v>
      </c>
      <c r="V26" s="18">
        <v>32320346284000</v>
      </c>
      <c r="W26" s="18">
        <v>0.79861420719919163</v>
      </c>
      <c r="X26" s="18">
        <v>1242843386000</v>
      </c>
      <c r="Y26" s="18">
        <v>20.768093562514238</v>
      </c>
      <c r="Z26" s="18">
        <v>24568644338000</v>
      </c>
      <c r="AA26" s="18">
        <v>0.95184921538465284</v>
      </c>
      <c r="AB26" s="18">
        <v>0.79861420719919163</v>
      </c>
      <c r="AC26" s="18">
        <v>20.768093562514238</v>
      </c>
      <c r="AD26" s="18">
        <v>0.95184921538465284</v>
      </c>
      <c r="AE26" s="49">
        <v>22.51855698509808</v>
      </c>
      <c r="AF26" s="12">
        <v>18866896195000</v>
      </c>
      <c r="AG26" s="12">
        <v>41532624387000</v>
      </c>
      <c r="AH26" s="11">
        <f t="shared" si="3"/>
        <v>0.45426689195459241</v>
      </c>
      <c r="AI26" s="50">
        <v>0.45426689195459241</v>
      </c>
    </row>
    <row r="27" spans="1:35">
      <c r="B27" s="18" t="s">
        <v>54</v>
      </c>
      <c r="C27" s="28" t="s">
        <v>64</v>
      </c>
      <c r="D27" s="25">
        <v>2023</v>
      </c>
      <c r="E27" s="34">
        <v>1128451200000</v>
      </c>
      <c r="F27" s="34">
        <v>770214192000</v>
      </c>
      <c r="G27" s="45">
        <f t="shared" si="0"/>
        <v>1.4651134862495496</v>
      </c>
      <c r="H27" s="51">
        <v>0</v>
      </c>
      <c r="I27" s="20">
        <v>1</v>
      </c>
      <c r="J27" s="20">
        <v>1</v>
      </c>
      <c r="K27" s="20">
        <v>1</v>
      </c>
      <c r="L27" s="20">
        <v>1</v>
      </c>
      <c r="M27" s="20">
        <v>1</v>
      </c>
      <c r="N27" s="20">
        <v>1</v>
      </c>
      <c r="O27" s="20">
        <v>1</v>
      </c>
      <c r="P27" s="20">
        <v>1</v>
      </c>
      <c r="Q27" s="20">
        <v>1</v>
      </c>
      <c r="R27" s="26">
        <f t="shared" si="1"/>
        <v>9</v>
      </c>
      <c r="S27" s="21">
        <v>0.9</v>
      </c>
      <c r="T27" s="47">
        <f t="shared" si="2"/>
        <v>0.9</v>
      </c>
      <c r="U27" s="18">
        <v>8681982880000</v>
      </c>
      <c r="V27" s="18">
        <v>29191629688000</v>
      </c>
      <c r="W27" s="18">
        <v>0.29741343572774087</v>
      </c>
      <c r="X27" s="18">
        <v>1109628264000</v>
      </c>
      <c r="Y27" s="18">
        <v>7.8242265105100097</v>
      </c>
      <c r="Z27" s="18">
        <v>7572354616000</v>
      </c>
      <c r="AA27" s="18">
        <v>0.87219183919883514</v>
      </c>
      <c r="AB27" s="18">
        <v>0.29741343572774087</v>
      </c>
      <c r="AC27" s="18">
        <v>7.8242265105100097</v>
      </c>
      <c r="AD27" s="18">
        <v>0.87219183919883514</v>
      </c>
      <c r="AE27" s="49">
        <v>8.993831785436587</v>
      </c>
      <c r="AF27" s="12">
        <v>770214192000</v>
      </c>
      <c r="AG27" s="12">
        <v>33727849352000</v>
      </c>
      <c r="AH27" s="11">
        <f t="shared" si="3"/>
        <v>2.2836148962884516E-2</v>
      </c>
      <c r="AI27" s="50">
        <v>2.2836148962884516E-2</v>
      </c>
    </row>
    <row r="28" spans="1:35">
      <c r="A28" s="18" t="s">
        <v>88</v>
      </c>
      <c r="B28" s="18" t="s">
        <v>55</v>
      </c>
      <c r="C28" s="28" t="s">
        <v>94</v>
      </c>
      <c r="D28" s="25">
        <v>2021</v>
      </c>
      <c r="E28" s="34">
        <v>124960000000</v>
      </c>
      <c r="F28" s="34">
        <v>7575939000000</v>
      </c>
      <c r="G28" s="45">
        <f t="shared" si="0"/>
        <v>1.6494324993905046E-2</v>
      </c>
      <c r="H28" s="20">
        <v>1</v>
      </c>
      <c r="I28" s="20">
        <v>1</v>
      </c>
      <c r="J28" s="20">
        <v>1</v>
      </c>
      <c r="K28" s="20">
        <v>1</v>
      </c>
      <c r="L28" s="20">
        <v>1</v>
      </c>
      <c r="M28" s="20">
        <v>1</v>
      </c>
      <c r="N28" s="20">
        <v>1</v>
      </c>
      <c r="O28" s="20">
        <v>1</v>
      </c>
      <c r="P28" s="20">
        <v>1</v>
      </c>
      <c r="Q28" s="20">
        <v>1</v>
      </c>
      <c r="R28" s="26">
        <f t="shared" si="1"/>
        <v>10</v>
      </c>
      <c r="S28" s="21">
        <v>1</v>
      </c>
      <c r="T28" s="47">
        <f t="shared" si="2"/>
        <v>1</v>
      </c>
      <c r="U28" s="18">
        <v>9890492000</v>
      </c>
      <c r="V28" s="18">
        <v>10710853000</v>
      </c>
      <c r="W28" s="18">
        <v>0.92340843441694143</v>
      </c>
      <c r="X28" s="18">
        <v>14194159000</v>
      </c>
      <c r="Y28" s="18">
        <v>0.69680014152300251</v>
      </c>
      <c r="Z28" s="18">
        <v>-4303667000</v>
      </c>
      <c r="AA28" s="18">
        <v>-0.43513174066568172</v>
      </c>
      <c r="AB28" s="18">
        <v>0.92340843441694143</v>
      </c>
      <c r="AC28" s="18">
        <v>0.69680014152300251</v>
      </c>
      <c r="AD28" s="18">
        <v>-0.43513174066568172</v>
      </c>
      <c r="AE28" s="49">
        <v>1.1850768352742622</v>
      </c>
      <c r="AF28" s="41">
        <v>7575939000</v>
      </c>
      <c r="AG28" s="40">
        <v>18211500000</v>
      </c>
      <c r="AH28" s="11">
        <f t="shared" si="3"/>
        <v>0.41599752903385223</v>
      </c>
      <c r="AI28" s="50">
        <v>0.41599752903385223</v>
      </c>
    </row>
    <row r="29" spans="1:35">
      <c r="B29" s="18" t="s">
        <v>55</v>
      </c>
      <c r="C29" s="28" t="s">
        <v>94</v>
      </c>
      <c r="D29" s="25">
        <v>2022</v>
      </c>
      <c r="E29" s="34">
        <v>21775000000</v>
      </c>
      <c r="F29" s="34">
        <v>12779427000</v>
      </c>
      <c r="G29" s="45">
        <f t="shared" si="0"/>
        <v>1.7039105117936821</v>
      </c>
      <c r="H29" s="20">
        <v>1</v>
      </c>
      <c r="I29" s="20">
        <v>1</v>
      </c>
      <c r="J29" s="20">
        <v>1</v>
      </c>
      <c r="K29" s="20">
        <v>1</v>
      </c>
      <c r="L29" s="20">
        <v>1</v>
      </c>
      <c r="M29" s="20">
        <v>1</v>
      </c>
      <c r="N29" s="20">
        <v>1</v>
      </c>
      <c r="O29" s="20">
        <v>1</v>
      </c>
      <c r="P29" s="20">
        <v>1</v>
      </c>
      <c r="Q29" s="20">
        <v>1</v>
      </c>
      <c r="R29" s="26">
        <f t="shared" si="1"/>
        <v>10</v>
      </c>
      <c r="S29" s="21">
        <v>1</v>
      </c>
      <c r="T29" s="47">
        <f t="shared" si="2"/>
        <v>1</v>
      </c>
      <c r="U29" s="18">
        <v>14622830000</v>
      </c>
      <c r="V29" s="18">
        <v>44289029000</v>
      </c>
      <c r="W29" s="18">
        <v>0.33016822292491443</v>
      </c>
      <c r="X29" s="18">
        <v>22586762000</v>
      </c>
      <c r="Y29" s="18">
        <v>0.64740709624513681</v>
      </c>
      <c r="Z29" s="18">
        <v>-7963932000</v>
      </c>
      <c r="AA29" s="18">
        <v>-0.54462316801877608</v>
      </c>
      <c r="AB29" s="18">
        <v>0.33016822292491443</v>
      </c>
      <c r="AC29" s="18">
        <v>0.64740709624513681</v>
      </c>
      <c r="AD29" s="18">
        <v>-0.54462316801877608</v>
      </c>
      <c r="AE29" s="49">
        <v>0.43295215115127517</v>
      </c>
      <c r="AF29" s="41">
        <v>12779427000</v>
      </c>
      <c r="AG29" s="40">
        <v>45359207000</v>
      </c>
      <c r="AH29" s="11">
        <f t="shared" si="3"/>
        <v>0.28173832492265571</v>
      </c>
      <c r="AI29" s="50">
        <v>0.28173832492265571</v>
      </c>
    </row>
    <row r="30" spans="1:35" ht="15" thickBot="1">
      <c r="B30" s="18" t="s">
        <v>55</v>
      </c>
      <c r="C30" s="28" t="s">
        <v>94</v>
      </c>
      <c r="D30" s="25">
        <v>2023</v>
      </c>
      <c r="E30" s="34">
        <v>160503000000</v>
      </c>
      <c r="F30" s="34">
        <v>6292521000000</v>
      </c>
      <c r="G30" s="45">
        <f t="shared" si="0"/>
        <v>2.5506947056672516E-2</v>
      </c>
      <c r="H30" s="20">
        <v>1</v>
      </c>
      <c r="I30" s="20">
        <v>1</v>
      </c>
      <c r="J30" s="20">
        <v>1</v>
      </c>
      <c r="K30" s="20">
        <v>1</v>
      </c>
      <c r="L30" s="20">
        <v>1</v>
      </c>
      <c r="M30" s="20">
        <v>1</v>
      </c>
      <c r="N30" s="20">
        <v>1</v>
      </c>
      <c r="O30" s="20">
        <v>1</v>
      </c>
      <c r="P30" s="20">
        <v>1</v>
      </c>
      <c r="Q30" s="20">
        <v>1</v>
      </c>
      <c r="R30" s="26">
        <f t="shared" si="1"/>
        <v>10</v>
      </c>
      <c r="S30" s="21">
        <v>1</v>
      </c>
      <c r="T30" s="47">
        <f t="shared" si="2"/>
        <v>1</v>
      </c>
      <c r="U30" s="18">
        <v>6564308000</v>
      </c>
      <c r="V30" s="18">
        <v>28797088000</v>
      </c>
      <c r="W30" s="18">
        <v>0.22795040943028683</v>
      </c>
      <c r="X30" s="18">
        <v>28936511000</v>
      </c>
      <c r="Y30" s="18">
        <v>0.22685209008093615</v>
      </c>
      <c r="Z30" s="18">
        <v>-22372203000</v>
      </c>
      <c r="AA30" s="18">
        <v>-3.4081586360664367</v>
      </c>
      <c r="AB30" s="18">
        <v>0.22795040943028683</v>
      </c>
      <c r="AC30" s="18">
        <v>0.22685209008093615</v>
      </c>
      <c r="AD30" s="18">
        <v>-3.4081586360664367</v>
      </c>
      <c r="AE30" s="49">
        <v>-2.9533561365552137</v>
      </c>
      <c r="AF30" s="41">
        <v>6292521000</v>
      </c>
      <c r="AG30" s="40">
        <v>38765189000</v>
      </c>
      <c r="AH30" s="11">
        <f t="shared" si="3"/>
        <v>0.16232401188602485</v>
      </c>
      <c r="AI30" s="50">
        <v>0.16232401188602485</v>
      </c>
    </row>
    <row r="31" spans="1:35" ht="15" thickBot="1">
      <c r="A31" s="18" t="s">
        <v>78</v>
      </c>
      <c r="B31" s="18" t="s">
        <v>56</v>
      </c>
      <c r="C31" s="29" t="s">
        <v>95</v>
      </c>
      <c r="D31" s="25">
        <v>2021</v>
      </c>
      <c r="E31" s="35">
        <v>5012526000</v>
      </c>
      <c r="F31" s="44">
        <v>249957731407</v>
      </c>
      <c r="G31" s="45">
        <f t="shared" si="0"/>
        <v>2.0053494531994401E-2</v>
      </c>
      <c r="H31" s="20">
        <v>1</v>
      </c>
      <c r="I31" s="20">
        <v>1</v>
      </c>
      <c r="J31" s="20">
        <v>1</v>
      </c>
      <c r="K31" s="20">
        <v>1</v>
      </c>
      <c r="L31" s="20">
        <v>1</v>
      </c>
      <c r="M31" s="20">
        <v>1</v>
      </c>
      <c r="N31" s="20">
        <v>1</v>
      </c>
      <c r="O31" s="20">
        <v>1</v>
      </c>
      <c r="P31" s="51">
        <v>0</v>
      </c>
      <c r="Q31" s="20">
        <v>1</v>
      </c>
      <c r="R31" s="26">
        <f t="shared" si="1"/>
        <v>9</v>
      </c>
      <c r="S31" s="21">
        <v>0.9</v>
      </c>
      <c r="T31" s="47">
        <f t="shared" si="2"/>
        <v>0.9</v>
      </c>
      <c r="U31" s="18">
        <v>137802213868</v>
      </c>
      <c r="V31" s="18">
        <v>939768088185</v>
      </c>
      <c r="W31" s="18">
        <v>0.14663427669068996</v>
      </c>
      <c r="X31" s="18">
        <v>24360887539</v>
      </c>
      <c r="Y31" s="18">
        <v>5.656699233449058</v>
      </c>
      <c r="Z31" s="18">
        <v>113441326329</v>
      </c>
      <c r="AA31" s="18">
        <v>0.82321846031925749</v>
      </c>
      <c r="AB31" s="18">
        <v>0.14663427669068996</v>
      </c>
      <c r="AC31" s="18">
        <v>5.656699233449058</v>
      </c>
      <c r="AD31" s="18">
        <v>0.82321846031925749</v>
      </c>
      <c r="AE31" s="49">
        <v>6.6265519704590048</v>
      </c>
      <c r="AF31" s="12">
        <v>249957731407</v>
      </c>
      <c r="AG31" s="12">
        <v>1051640434770</v>
      </c>
      <c r="AH31" s="11">
        <f t="shared" si="3"/>
        <v>0.23768364465908659</v>
      </c>
      <c r="AI31" s="50">
        <v>0.23768364465908659</v>
      </c>
    </row>
    <row r="32" spans="1:35" ht="15" thickBot="1">
      <c r="B32" s="18" t="s">
        <v>56</v>
      </c>
      <c r="C32" s="29" t="s">
        <v>95</v>
      </c>
      <c r="D32" s="25">
        <v>2022</v>
      </c>
      <c r="E32" s="35">
        <v>3898671</v>
      </c>
      <c r="F32" s="44">
        <v>402880164172</v>
      </c>
      <c r="G32" s="45">
        <f t="shared" si="0"/>
        <v>9.676999134500839E-6</v>
      </c>
      <c r="H32" s="20">
        <v>1</v>
      </c>
      <c r="I32" s="20">
        <v>1</v>
      </c>
      <c r="J32" s="20">
        <v>1</v>
      </c>
      <c r="K32" s="20">
        <v>1</v>
      </c>
      <c r="L32" s="20">
        <v>1</v>
      </c>
      <c r="M32" s="20">
        <v>1</v>
      </c>
      <c r="N32" s="20">
        <v>1</v>
      </c>
      <c r="O32" s="20">
        <v>1</v>
      </c>
      <c r="P32" s="20">
        <v>1</v>
      </c>
      <c r="Q32" s="20">
        <v>1</v>
      </c>
      <c r="R32" s="26">
        <f t="shared" si="1"/>
        <v>10</v>
      </c>
      <c r="S32" s="21">
        <v>1</v>
      </c>
      <c r="T32" s="47">
        <f t="shared" si="2"/>
        <v>1</v>
      </c>
      <c r="U32" s="18">
        <v>216419282415</v>
      </c>
      <c r="V32" s="18">
        <v>1022866796770</v>
      </c>
      <c r="W32" s="18">
        <v>0.21158110039196398</v>
      </c>
      <c r="X32" s="18">
        <v>31378962034</v>
      </c>
      <c r="Y32" s="18">
        <v>6.8969547871119365</v>
      </c>
      <c r="Z32" s="18">
        <v>185040320381</v>
      </c>
      <c r="AA32" s="18">
        <v>0.85500847390377854</v>
      </c>
      <c r="AB32" s="18">
        <v>0.21158110039196398</v>
      </c>
      <c r="AC32" s="18">
        <v>6.8969547871119365</v>
      </c>
      <c r="AD32" s="18">
        <v>0.85500847390377854</v>
      </c>
      <c r="AE32" s="49">
        <v>7.9635443614076786</v>
      </c>
      <c r="AF32" s="12">
        <v>402880164172</v>
      </c>
      <c r="AG32" s="12">
        <v>1182852785319</v>
      </c>
      <c r="AH32" s="11">
        <f t="shared" si="3"/>
        <v>0.3406004273501782</v>
      </c>
      <c r="AI32" s="50">
        <v>0.3406004273501782</v>
      </c>
    </row>
    <row r="33" spans="1:35" ht="15" thickBot="1">
      <c r="B33" s="18" t="s">
        <v>56</v>
      </c>
      <c r="C33" s="29" t="s">
        <v>95</v>
      </c>
      <c r="D33" s="25">
        <v>2023</v>
      </c>
      <c r="E33" s="35">
        <v>3020648</v>
      </c>
      <c r="F33" s="44">
        <v>255974588686</v>
      </c>
      <c r="G33" s="45">
        <f t="shared" si="0"/>
        <v>1.1800577610089967E-5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1</v>
      </c>
      <c r="P33" s="20">
        <v>1</v>
      </c>
      <c r="Q33" s="20">
        <v>1</v>
      </c>
      <c r="R33" s="26">
        <f t="shared" si="1"/>
        <v>10</v>
      </c>
      <c r="S33" s="21">
        <v>1</v>
      </c>
      <c r="T33" s="47">
        <f t="shared" si="2"/>
        <v>1</v>
      </c>
      <c r="U33" s="18">
        <v>110568046132</v>
      </c>
      <c r="V33" s="18">
        <v>832663722911</v>
      </c>
      <c r="W33" s="18">
        <v>0.13278835511826204</v>
      </c>
      <c r="X33" s="18">
        <v>39004479449</v>
      </c>
      <c r="Y33" s="18">
        <v>2.8347525128895099</v>
      </c>
      <c r="Z33" s="18">
        <v>71563566683</v>
      </c>
      <c r="AA33" s="18">
        <v>0.64723551863768047</v>
      </c>
      <c r="AB33" s="18">
        <v>0.13278835511826204</v>
      </c>
      <c r="AC33" s="18">
        <v>2.8347525128895099</v>
      </c>
      <c r="AD33" s="18">
        <v>0.64723551863768047</v>
      </c>
      <c r="AE33" s="49">
        <v>3.6147763866454525</v>
      </c>
      <c r="AF33" s="12">
        <v>255974588686</v>
      </c>
      <c r="AG33" s="12">
        <v>1007863610940</v>
      </c>
      <c r="AH33" s="11">
        <f t="shared" si="3"/>
        <v>0.25397740915287259</v>
      </c>
      <c r="AI33" s="50">
        <v>0.25397740915287259</v>
      </c>
    </row>
    <row r="34" spans="1:35">
      <c r="A34" s="18" t="s">
        <v>89</v>
      </c>
      <c r="B34" s="18" t="s">
        <v>69</v>
      </c>
      <c r="C34" s="30" t="s">
        <v>96</v>
      </c>
      <c r="D34" s="25">
        <v>2021</v>
      </c>
      <c r="E34" s="34">
        <v>79367374256</v>
      </c>
      <c r="F34" s="34">
        <v>936152090483</v>
      </c>
      <c r="G34" s="45">
        <f t="shared" si="0"/>
        <v>8.4780427307544717E-2</v>
      </c>
      <c r="H34" s="20">
        <v>1</v>
      </c>
      <c r="I34" s="20">
        <v>1</v>
      </c>
      <c r="J34" s="20">
        <v>1</v>
      </c>
      <c r="K34" s="20">
        <v>1</v>
      </c>
      <c r="L34" s="20">
        <v>1</v>
      </c>
      <c r="M34" s="20">
        <v>1</v>
      </c>
      <c r="N34" s="20">
        <v>1</v>
      </c>
      <c r="O34" s="20">
        <v>1</v>
      </c>
      <c r="P34" s="20">
        <v>1</v>
      </c>
      <c r="Q34" s="20">
        <v>1</v>
      </c>
      <c r="R34" s="26">
        <f t="shared" si="1"/>
        <v>10</v>
      </c>
      <c r="S34" s="21">
        <v>1</v>
      </c>
      <c r="T34" s="47">
        <f t="shared" si="2"/>
        <v>1</v>
      </c>
      <c r="U34" s="18">
        <v>816368230335</v>
      </c>
      <c r="V34" s="18">
        <v>10530638477847</v>
      </c>
      <c r="W34" s="18">
        <v>7.7523146583407102E-2</v>
      </c>
      <c r="X34" s="18">
        <v>313558392662</v>
      </c>
      <c r="Y34" s="18">
        <v>2.6035604513861741</v>
      </c>
      <c r="Z34" s="18">
        <v>502809837673</v>
      </c>
      <c r="AA34" s="18">
        <v>0.61591058910593566</v>
      </c>
      <c r="AB34" s="18">
        <v>7.7523146583407102E-2</v>
      </c>
      <c r="AC34" s="18">
        <v>2.6035604513861741</v>
      </c>
      <c r="AD34" s="18">
        <v>0.61591058910593566</v>
      </c>
      <c r="AE34" s="49">
        <v>3.2969941870755166</v>
      </c>
      <c r="AF34" s="12">
        <v>936152090483</v>
      </c>
      <c r="AG34" s="12">
        <v>12244255782796</v>
      </c>
      <c r="AH34" s="11">
        <f t="shared" si="3"/>
        <v>7.6456430434780398E-2</v>
      </c>
      <c r="AI34" s="50">
        <v>7.6456430434780398E-2</v>
      </c>
    </row>
    <row r="35" spans="1:35">
      <c r="B35" s="18" t="s">
        <v>69</v>
      </c>
      <c r="C35" s="30" t="s">
        <v>96</v>
      </c>
      <c r="D35" s="25">
        <v>2022</v>
      </c>
      <c r="E35" s="34">
        <v>174488786854</v>
      </c>
      <c r="F35" s="34">
        <v>1476910503774</v>
      </c>
      <c r="G35" s="45">
        <f t="shared" si="0"/>
        <v>0.11814445520437618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0</v>
      </c>
      <c r="N35" s="20">
        <v>1</v>
      </c>
      <c r="O35" s="20">
        <v>1</v>
      </c>
      <c r="P35" s="20">
        <v>0</v>
      </c>
      <c r="Q35" s="20">
        <v>1</v>
      </c>
      <c r="R35" s="26">
        <f t="shared" si="1"/>
        <v>8</v>
      </c>
      <c r="S35" s="21">
        <v>0.8</v>
      </c>
      <c r="T35" s="47">
        <f t="shared" si="2"/>
        <v>0.8</v>
      </c>
      <c r="U35" s="18">
        <v>1619119341552</v>
      </c>
      <c r="V35" s="18">
        <v>12072342712361</v>
      </c>
      <c r="W35" s="18">
        <v>0.13411807303102541</v>
      </c>
      <c r="X35" s="18">
        <v>1686980468709</v>
      </c>
      <c r="Y35" s="18">
        <v>0.95977361420850815</v>
      </c>
      <c r="Z35" s="18">
        <v>-67861127157</v>
      </c>
      <c r="AA35" s="18">
        <v>-4.1912368912814052E-2</v>
      </c>
      <c r="AB35" s="18">
        <v>0.13411807303102541</v>
      </c>
      <c r="AC35" s="18">
        <v>0.95977361420850815</v>
      </c>
      <c r="AD35" s="18">
        <v>-4.1912368912814052E-2</v>
      </c>
      <c r="AE35" s="49">
        <v>1.0519793183267194</v>
      </c>
      <c r="AF35" s="12">
        <v>1476910503774</v>
      </c>
      <c r="AG35" s="12">
        <v>14147353261167</v>
      </c>
      <c r="AH35" s="11">
        <f t="shared" si="3"/>
        <v>0.10439482753484104</v>
      </c>
      <c r="AI35" s="50">
        <v>0.10439482753484104</v>
      </c>
    </row>
    <row r="36" spans="1:35">
      <c r="B36" s="18" t="s">
        <v>69</v>
      </c>
      <c r="C36" s="30" t="s">
        <v>96</v>
      </c>
      <c r="D36" s="25">
        <v>2023</v>
      </c>
      <c r="E36" s="34">
        <v>4909659792456</v>
      </c>
      <c r="F36" s="34">
        <v>321366098320</v>
      </c>
      <c r="G36" s="45">
        <f t="shared" si="0"/>
        <v>15.277466472419286</v>
      </c>
      <c r="H36" s="20">
        <v>1</v>
      </c>
      <c r="I36" s="20">
        <v>1</v>
      </c>
      <c r="J36" s="20">
        <v>1</v>
      </c>
      <c r="K36" s="20">
        <v>1</v>
      </c>
      <c r="L36" s="20">
        <v>1</v>
      </c>
      <c r="M36" s="20">
        <v>1</v>
      </c>
      <c r="N36" s="20">
        <v>1</v>
      </c>
      <c r="O36" s="20">
        <v>1</v>
      </c>
      <c r="P36" s="20">
        <v>1</v>
      </c>
      <c r="Q36" s="20">
        <v>1</v>
      </c>
      <c r="R36" s="26">
        <f t="shared" si="1"/>
        <v>10</v>
      </c>
      <c r="S36" s="21">
        <v>1</v>
      </c>
      <c r="T36" s="47">
        <f t="shared" si="2"/>
        <v>1</v>
      </c>
      <c r="U36" s="18">
        <v>188750883280</v>
      </c>
      <c r="V36" s="18">
        <v>12324729693168</v>
      </c>
      <c r="W36" s="18">
        <v>1.5314809166535374E-2</v>
      </c>
      <c r="X36" s="18">
        <v>443756358456</v>
      </c>
      <c r="Y36" s="18">
        <v>0.42534800839076947</v>
      </c>
      <c r="Z36" s="18">
        <v>-255005475176</v>
      </c>
      <c r="AA36" s="18">
        <v>-1.3510160627842758</v>
      </c>
      <c r="AB36" s="18">
        <v>1.5314809166535374E-2</v>
      </c>
      <c r="AC36" s="18">
        <v>0.42534800839076947</v>
      </c>
      <c r="AD36" s="18">
        <v>-1.3510160627842758</v>
      </c>
      <c r="AE36" s="49">
        <v>-0.91035324522697092</v>
      </c>
      <c r="AF36" s="12">
        <v>321366098320</v>
      </c>
      <c r="AG36" s="12">
        <v>14611866414848</v>
      </c>
      <c r="AH36" s="11">
        <f t="shared" si="3"/>
        <v>2.1993500980370343E-2</v>
      </c>
      <c r="AI36" s="50">
        <v>2.1993500980370343E-2</v>
      </c>
    </row>
    <row r="37" spans="1:35">
      <c r="A37" s="18" t="s">
        <v>79</v>
      </c>
      <c r="B37" s="18" t="s">
        <v>57</v>
      </c>
      <c r="C37" s="31" t="s">
        <v>97</v>
      </c>
      <c r="D37" s="25">
        <v>2021</v>
      </c>
      <c r="E37" s="34">
        <v>151000000</v>
      </c>
      <c r="F37" s="34">
        <v>173254340690</v>
      </c>
      <c r="G37" s="45">
        <f t="shared" si="0"/>
        <v>8.715510353081475E-4</v>
      </c>
      <c r="H37" s="20">
        <v>1</v>
      </c>
      <c r="I37" s="20">
        <v>1</v>
      </c>
      <c r="J37" s="20">
        <v>1</v>
      </c>
      <c r="K37" s="20">
        <v>1</v>
      </c>
      <c r="L37" s="20">
        <v>1</v>
      </c>
      <c r="M37" s="20">
        <v>1</v>
      </c>
      <c r="N37" s="20">
        <v>1</v>
      </c>
      <c r="O37" s="20">
        <v>1</v>
      </c>
      <c r="P37" s="20">
        <v>1</v>
      </c>
      <c r="Q37" s="20">
        <v>1</v>
      </c>
      <c r="R37" s="26">
        <f t="shared" si="1"/>
        <v>10</v>
      </c>
      <c r="S37" s="21">
        <v>1</v>
      </c>
      <c r="T37" s="47">
        <f t="shared" si="2"/>
        <v>1</v>
      </c>
      <c r="U37" s="18">
        <v>111615171566</v>
      </c>
      <c r="V37" s="18">
        <v>2449245454690</v>
      </c>
      <c r="W37" s="18">
        <v>4.5571247811145611E-2</v>
      </c>
      <c r="X37" s="18">
        <v>173759377676</v>
      </c>
      <c r="Y37" s="18">
        <v>0.64235480731361139</v>
      </c>
      <c r="Z37" s="18">
        <v>-62144206110</v>
      </c>
      <c r="AA37" s="18">
        <v>-0.55677203410696763</v>
      </c>
      <c r="AB37" s="18">
        <v>4.5571247811145611E-2</v>
      </c>
      <c r="AC37" s="18">
        <v>0.64235480731361139</v>
      </c>
      <c r="AD37" s="18">
        <v>-0.55677203410696763</v>
      </c>
      <c r="AE37" s="49">
        <v>0.13115402101778939</v>
      </c>
      <c r="AF37" s="12">
        <v>173254340690</v>
      </c>
      <c r="AG37" s="12">
        <v>2534732103865</v>
      </c>
      <c r="AH37" s="11">
        <f t="shared" si="3"/>
        <v>6.8352130951361292E-2</v>
      </c>
      <c r="AI37" s="50">
        <v>6.8352130951361292E-2</v>
      </c>
    </row>
    <row r="38" spans="1:35">
      <c r="B38" s="18" t="s">
        <v>57</v>
      </c>
      <c r="C38" s="31" t="s">
        <v>97</v>
      </c>
      <c r="D38" s="25">
        <v>2022</v>
      </c>
      <c r="E38" s="34">
        <v>406925000</v>
      </c>
      <c r="F38" s="34">
        <v>402486114009</v>
      </c>
      <c r="G38" s="45">
        <f t="shared" si="0"/>
        <v>1.0110286686583695E-3</v>
      </c>
      <c r="H38" s="20">
        <v>1</v>
      </c>
      <c r="I38" s="20">
        <v>1</v>
      </c>
      <c r="J38" s="20">
        <v>1</v>
      </c>
      <c r="K38" s="20">
        <v>1</v>
      </c>
      <c r="L38" s="20">
        <v>1</v>
      </c>
      <c r="M38" s="20">
        <v>1</v>
      </c>
      <c r="N38" s="20">
        <v>1</v>
      </c>
      <c r="O38" s="20">
        <v>1</v>
      </c>
      <c r="P38" s="20">
        <v>1</v>
      </c>
      <c r="Q38" s="20">
        <v>1</v>
      </c>
      <c r="R38" s="26">
        <f t="shared" si="1"/>
        <v>10</v>
      </c>
      <c r="S38" s="21">
        <v>1</v>
      </c>
      <c r="T38" s="47">
        <f t="shared" si="2"/>
        <v>1</v>
      </c>
      <c r="U38" s="18">
        <v>338208036722</v>
      </c>
      <c r="V38" s="18">
        <v>3069595756084</v>
      </c>
      <c r="W38" s="18">
        <v>0.11017999228454266</v>
      </c>
      <c r="X38" s="18">
        <v>179017930526</v>
      </c>
      <c r="Y38" s="18">
        <v>1.8892411264517424</v>
      </c>
      <c r="Z38" s="18">
        <v>159190106196</v>
      </c>
      <c r="AA38" s="18">
        <v>0.47068694091042834</v>
      </c>
      <c r="AB38" s="18">
        <v>0.11017999228454266</v>
      </c>
      <c r="AC38" s="18">
        <v>1.8892411264517424</v>
      </c>
      <c r="AD38" s="18">
        <v>0.47068694091042834</v>
      </c>
      <c r="AE38" s="49">
        <v>2.4701080596467131</v>
      </c>
      <c r="AF38" s="12">
        <v>402486114009</v>
      </c>
      <c r="AG38" s="12">
        <v>3319144600432</v>
      </c>
      <c r="AH38" s="11">
        <f t="shared" si="3"/>
        <v>0.12126200044331145</v>
      </c>
      <c r="AI38" s="50">
        <v>0.12126200044331145</v>
      </c>
    </row>
    <row r="39" spans="1:35">
      <c r="B39" s="18" t="s">
        <v>57</v>
      </c>
      <c r="C39" s="31" t="s">
        <v>97</v>
      </c>
      <c r="D39" s="25">
        <v>2023</v>
      </c>
      <c r="E39" s="34">
        <v>530770130</v>
      </c>
      <c r="F39" s="34">
        <v>379831941208</v>
      </c>
      <c r="G39" s="45">
        <f t="shared" si="0"/>
        <v>1.3973815059153875E-3</v>
      </c>
      <c r="H39" s="20">
        <v>1</v>
      </c>
      <c r="I39" s="20">
        <v>1</v>
      </c>
      <c r="J39" s="20">
        <v>1</v>
      </c>
      <c r="K39" s="20">
        <v>1</v>
      </c>
      <c r="L39" s="20">
        <v>1</v>
      </c>
      <c r="M39" s="20">
        <v>1</v>
      </c>
      <c r="N39" s="20">
        <v>1</v>
      </c>
      <c r="O39" s="20">
        <v>1</v>
      </c>
      <c r="P39" s="20">
        <v>1</v>
      </c>
      <c r="Q39" s="20">
        <v>1</v>
      </c>
      <c r="R39" s="26">
        <f t="shared" si="1"/>
        <v>10</v>
      </c>
      <c r="S39" s="21">
        <v>1</v>
      </c>
      <c r="T39" s="47">
        <f t="shared" si="2"/>
        <v>1</v>
      </c>
      <c r="U39" s="18">
        <v>213658961544</v>
      </c>
      <c r="V39" s="18">
        <v>3616431901576</v>
      </c>
      <c r="W39" s="18">
        <v>5.908004556947135E-2</v>
      </c>
      <c r="X39" s="18">
        <v>111253310088</v>
      </c>
      <c r="Y39" s="18">
        <v>1.9204728504257391</v>
      </c>
      <c r="Z39" s="18">
        <v>102405651456</v>
      </c>
      <c r="AA39" s="18">
        <v>0.47929490397205277</v>
      </c>
      <c r="AB39" s="18">
        <v>5.908004556947135E-2</v>
      </c>
      <c r="AC39" s="18">
        <v>1.9204728504257391</v>
      </c>
      <c r="AD39" s="18">
        <v>0.47929490397205277</v>
      </c>
      <c r="AE39" s="49">
        <v>2.4588477999672631</v>
      </c>
      <c r="AF39" s="12">
        <v>379831941208</v>
      </c>
      <c r="AG39" s="12">
        <v>3808801999176</v>
      </c>
      <c r="AH39" s="11">
        <f t="shared" si="3"/>
        <v>9.9724779941349859E-2</v>
      </c>
      <c r="AI39" s="50">
        <v>9.9724779941349859E-2</v>
      </c>
    </row>
    <row r="40" spans="1:35">
      <c r="A40" s="18" t="s">
        <v>90</v>
      </c>
      <c r="B40" s="18" t="s">
        <v>58</v>
      </c>
      <c r="C40" s="31" t="s">
        <v>98</v>
      </c>
      <c r="D40" s="25">
        <v>2021</v>
      </c>
      <c r="E40" s="34">
        <v>705000000</v>
      </c>
      <c r="F40" s="34">
        <v>357321529814</v>
      </c>
      <c r="G40" s="45">
        <f t="shared" si="0"/>
        <v>1.9730129342247593E-3</v>
      </c>
      <c r="H40" s="20">
        <v>1</v>
      </c>
      <c r="I40" s="20">
        <v>1</v>
      </c>
      <c r="J40" s="20">
        <v>1</v>
      </c>
      <c r="K40" s="20">
        <v>1</v>
      </c>
      <c r="L40" s="51">
        <v>0</v>
      </c>
      <c r="M40" s="20">
        <v>1</v>
      </c>
      <c r="N40" s="20">
        <v>1</v>
      </c>
      <c r="O40" s="20">
        <v>1</v>
      </c>
      <c r="P40" s="20">
        <v>1</v>
      </c>
      <c r="Q40" s="20">
        <v>1</v>
      </c>
      <c r="R40" s="26">
        <f t="shared" si="1"/>
        <v>9</v>
      </c>
      <c r="S40" s="21">
        <v>0.9</v>
      </c>
      <c r="T40" s="47">
        <f t="shared" si="2"/>
        <v>0.9</v>
      </c>
      <c r="U40" s="18">
        <v>497991453215</v>
      </c>
      <c r="V40" s="18">
        <v>1840198702662</v>
      </c>
      <c r="W40" s="18">
        <v>0.27061830469427789</v>
      </c>
      <c r="X40" s="18">
        <v>56348951643</v>
      </c>
      <c r="Y40" s="18">
        <v>8.8376347508652096</v>
      </c>
      <c r="Z40" s="18">
        <v>441642501572</v>
      </c>
      <c r="AA40" s="18">
        <v>0.88684755274570504</v>
      </c>
      <c r="AB40" s="18">
        <v>0.27061830469427789</v>
      </c>
      <c r="AC40" s="18">
        <v>8.8376347508652096</v>
      </c>
      <c r="AD40" s="18">
        <v>0.88684755274570504</v>
      </c>
      <c r="AE40" s="49">
        <v>9.9951006083051919</v>
      </c>
      <c r="AF40" s="12">
        <v>357321529814</v>
      </c>
      <c r="AG40" s="12">
        <v>2300678624350</v>
      </c>
      <c r="AH40" s="11">
        <f t="shared" si="3"/>
        <v>0.15531136162702966</v>
      </c>
      <c r="AI40" s="50">
        <v>0.15531136162702966</v>
      </c>
    </row>
    <row r="41" spans="1:35">
      <c r="B41" s="18" t="s">
        <v>58</v>
      </c>
      <c r="C41" s="31" t="s">
        <v>98</v>
      </c>
      <c r="D41" s="25">
        <v>2022</v>
      </c>
      <c r="E41" s="34">
        <v>538432532000</v>
      </c>
      <c r="F41" s="34">
        <v>665929773113</v>
      </c>
      <c r="G41" s="45">
        <f t="shared" si="0"/>
        <v>0.8085425126481538</v>
      </c>
      <c r="H41" s="20">
        <v>1</v>
      </c>
      <c r="I41" s="20">
        <v>1</v>
      </c>
      <c r="J41" s="20">
        <v>1</v>
      </c>
      <c r="K41" s="20">
        <v>1</v>
      </c>
      <c r="L41" s="20">
        <v>1</v>
      </c>
      <c r="M41" s="51">
        <v>0</v>
      </c>
      <c r="N41" s="51">
        <v>0</v>
      </c>
      <c r="O41" s="20">
        <v>1</v>
      </c>
      <c r="P41" s="20">
        <v>1</v>
      </c>
      <c r="Q41" s="20">
        <v>1</v>
      </c>
      <c r="R41" s="26">
        <f t="shared" si="1"/>
        <v>8</v>
      </c>
      <c r="S41" s="21">
        <v>0.8</v>
      </c>
      <c r="T41" s="47">
        <f t="shared" si="2"/>
        <v>0.8</v>
      </c>
      <c r="U41" s="18">
        <v>681680358208</v>
      </c>
      <c r="V41" s="18">
        <v>2404023045209</v>
      </c>
      <c r="W41" s="18">
        <v>0.28355816287473912</v>
      </c>
      <c r="X41" s="18">
        <v>58978869703</v>
      </c>
      <c r="Y41" s="18">
        <v>11.558043781454934</v>
      </c>
      <c r="Z41" s="18">
        <v>622701488505</v>
      </c>
      <c r="AA41" s="18">
        <v>0.91348016853816427</v>
      </c>
      <c r="AB41" s="18">
        <v>0.28355816287473912</v>
      </c>
      <c r="AC41" s="18">
        <v>11.558043781454934</v>
      </c>
      <c r="AD41" s="18">
        <v>0.91348016853816427</v>
      </c>
      <c r="AE41" s="49">
        <v>12.755082112867838</v>
      </c>
      <c r="AF41" s="12">
        <v>665929773113</v>
      </c>
      <c r="AG41" s="12">
        <v>2821424805757</v>
      </c>
      <c r="AH41" s="11">
        <f t="shared" si="3"/>
        <v>0.23602605738568613</v>
      </c>
      <c r="AI41" s="50">
        <v>0.23602605738568613</v>
      </c>
    </row>
    <row r="42" spans="1:35" ht="15" thickBot="1">
      <c r="B42" s="18" t="s">
        <v>58</v>
      </c>
      <c r="C42" s="31" t="s">
        <v>98</v>
      </c>
      <c r="D42" s="25">
        <v>2023</v>
      </c>
      <c r="E42" s="34">
        <v>664000000</v>
      </c>
      <c r="F42" s="34">
        <v>727995502752</v>
      </c>
      <c r="G42" s="45">
        <f t="shared" si="0"/>
        <v>9.1209354658087658E-4</v>
      </c>
      <c r="H42" s="20">
        <v>1</v>
      </c>
      <c r="I42" s="20">
        <v>1</v>
      </c>
      <c r="J42" s="20">
        <v>1</v>
      </c>
      <c r="K42" s="20">
        <v>1</v>
      </c>
      <c r="L42" s="20">
        <v>1</v>
      </c>
      <c r="M42" s="20">
        <v>1</v>
      </c>
      <c r="N42" s="20">
        <v>1</v>
      </c>
      <c r="O42" s="20">
        <v>1</v>
      </c>
      <c r="P42" s="20">
        <v>1</v>
      </c>
      <c r="Q42" s="20">
        <v>1</v>
      </c>
      <c r="R42" s="26">
        <f t="shared" si="1"/>
        <v>10</v>
      </c>
      <c r="S42" s="21">
        <v>1</v>
      </c>
      <c r="T42" s="47">
        <f t="shared" si="2"/>
        <v>1</v>
      </c>
      <c r="U42" s="18">
        <v>863760576576</v>
      </c>
      <c r="V42" s="18">
        <v>2784903714440</v>
      </c>
      <c r="W42" s="18">
        <v>0.31015814733461566</v>
      </c>
      <c r="X42" s="18">
        <v>76744702000</v>
      </c>
      <c r="Y42" s="18">
        <v>11.25498639079998</v>
      </c>
      <c r="Z42" s="18">
        <v>787015874576</v>
      </c>
      <c r="AA42" s="18">
        <v>0.91115049229935829</v>
      </c>
      <c r="AB42" s="18">
        <v>0.31015814733461566</v>
      </c>
      <c r="AC42" s="18">
        <v>11.25498639079998</v>
      </c>
      <c r="AD42" s="18">
        <v>0.91115049229935829</v>
      </c>
      <c r="AE42" s="49">
        <v>12.476295030433953</v>
      </c>
      <c r="AF42" s="12">
        <v>727995502752</v>
      </c>
      <c r="AG42" s="12">
        <v>3142890258688</v>
      </c>
      <c r="AH42" s="11">
        <f t="shared" si="3"/>
        <v>0.23163249201577335</v>
      </c>
      <c r="AI42" s="50">
        <v>0.23163249201577335</v>
      </c>
    </row>
    <row r="43" spans="1:35" ht="15" thickBot="1">
      <c r="A43" s="18" t="s">
        <v>80</v>
      </c>
      <c r="B43" s="18" t="s">
        <v>59</v>
      </c>
      <c r="C43" s="29" t="s">
        <v>99</v>
      </c>
      <c r="D43" s="25">
        <v>2021</v>
      </c>
      <c r="E43" s="35">
        <v>6172000</v>
      </c>
      <c r="F43" s="44">
        <v>168626099000</v>
      </c>
      <c r="G43" s="45">
        <f t="shared" si="0"/>
        <v>3.6601688805005211E-5</v>
      </c>
      <c r="H43" s="20">
        <v>1</v>
      </c>
      <c r="I43" s="20">
        <v>1</v>
      </c>
      <c r="J43" s="20">
        <v>1</v>
      </c>
      <c r="K43" s="20">
        <v>1</v>
      </c>
      <c r="L43" s="20">
        <v>1</v>
      </c>
      <c r="M43" s="20">
        <v>1</v>
      </c>
      <c r="N43" s="20">
        <v>1</v>
      </c>
      <c r="O43" s="20">
        <v>1</v>
      </c>
      <c r="P43" s="20">
        <v>1</v>
      </c>
      <c r="Q43" s="20">
        <v>1</v>
      </c>
      <c r="R43" s="26">
        <f t="shared" si="1"/>
        <v>10</v>
      </c>
      <c r="S43" s="21">
        <v>1</v>
      </c>
      <c r="T43" s="47">
        <f t="shared" si="2"/>
        <v>1</v>
      </c>
      <c r="U43" s="18">
        <v>241123167000</v>
      </c>
      <c r="V43" s="18">
        <v>872865536000</v>
      </c>
      <c r="W43" s="18">
        <v>0.27624319789846763</v>
      </c>
      <c r="X43" s="18">
        <v>17194662000</v>
      </c>
      <c r="Y43" s="18">
        <v>14.023140844524889</v>
      </c>
      <c r="Z43" s="18">
        <v>223928505000</v>
      </c>
      <c r="AA43" s="18">
        <v>0.92868929927417554</v>
      </c>
      <c r="AB43" s="18">
        <v>0.27624319789846763</v>
      </c>
      <c r="AC43" s="18">
        <v>14.023140844524889</v>
      </c>
      <c r="AD43" s="18">
        <v>0.92868929927417554</v>
      </c>
      <c r="AE43" s="49">
        <v>15.228073341697533</v>
      </c>
      <c r="AF43" s="12">
        <v>168626099000</v>
      </c>
      <c r="AG43" s="12">
        <v>989060914000</v>
      </c>
      <c r="AH43" s="11">
        <f t="shared" si="3"/>
        <v>0.17049111597994054</v>
      </c>
      <c r="AI43" s="50">
        <v>0.17049111597994054</v>
      </c>
    </row>
    <row r="44" spans="1:35" ht="15" thickBot="1">
      <c r="B44" s="18" t="s">
        <v>59</v>
      </c>
      <c r="C44" s="29" t="s">
        <v>99</v>
      </c>
      <c r="D44" s="25">
        <v>2022</v>
      </c>
      <c r="E44" s="35">
        <v>5088257</v>
      </c>
      <c r="F44" s="44">
        <v>327830339000</v>
      </c>
      <c r="G44" s="45">
        <f t="shared" si="0"/>
        <v>1.5521007041389176E-5</v>
      </c>
      <c r="H44" s="20">
        <v>1</v>
      </c>
      <c r="I44" s="20">
        <v>1</v>
      </c>
      <c r="J44" s="20">
        <v>1</v>
      </c>
      <c r="K44" s="20">
        <v>1</v>
      </c>
      <c r="L44" s="20">
        <v>1</v>
      </c>
      <c r="M44" s="20">
        <v>1</v>
      </c>
      <c r="N44" s="20">
        <v>1</v>
      </c>
      <c r="O44" s="20">
        <v>1</v>
      </c>
      <c r="P44" s="20">
        <v>1</v>
      </c>
      <c r="Q44" s="20">
        <v>1</v>
      </c>
      <c r="R44" s="26">
        <f t="shared" si="1"/>
        <v>10</v>
      </c>
      <c r="S44" s="21">
        <v>1</v>
      </c>
      <c r="T44" s="47">
        <f t="shared" si="2"/>
        <v>1</v>
      </c>
      <c r="U44" s="18">
        <v>462266385000</v>
      </c>
      <c r="V44" s="18">
        <v>1067500584000</v>
      </c>
      <c r="W44" s="18">
        <v>0.43303618932727439</v>
      </c>
      <c r="X44" s="18">
        <v>35300290000</v>
      </c>
      <c r="Y44" s="18">
        <v>13.095257432729307</v>
      </c>
      <c r="Z44" s="18">
        <v>426966095000</v>
      </c>
      <c r="AA44" s="18">
        <v>0.92363647640093927</v>
      </c>
      <c r="AB44" s="18">
        <v>0.43303618932727439</v>
      </c>
      <c r="AC44" s="18">
        <v>13.095257432729307</v>
      </c>
      <c r="AD44" s="18">
        <v>0.92363647640093927</v>
      </c>
      <c r="AE44" s="49">
        <v>14.45193009845752</v>
      </c>
      <c r="AF44" s="12">
        <v>327830339000</v>
      </c>
      <c r="AG44" s="12">
        <v>1302505387000</v>
      </c>
      <c r="AH44" s="11">
        <f t="shared" si="3"/>
        <v>0.25169211756972182</v>
      </c>
      <c r="AI44" s="50">
        <v>0.25169211756972182</v>
      </c>
    </row>
    <row r="45" spans="1:35" ht="15" thickBot="1">
      <c r="B45" s="18" t="s">
        <v>59</v>
      </c>
      <c r="C45" s="29" t="s">
        <v>99</v>
      </c>
      <c r="D45" s="25">
        <v>2023</v>
      </c>
      <c r="E45" s="35">
        <v>7377362</v>
      </c>
      <c r="F45" s="44">
        <v>221711596000</v>
      </c>
      <c r="G45" s="45">
        <f t="shared" si="0"/>
        <v>3.3274587947127494E-5</v>
      </c>
      <c r="H45" s="20">
        <v>1</v>
      </c>
      <c r="I45" s="20">
        <v>1</v>
      </c>
      <c r="J45" s="20">
        <v>1</v>
      </c>
      <c r="K45" s="20">
        <v>1</v>
      </c>
      <c r="L45" s="20">
        <v>1</v>
      </c>
      <c r="M45" s="20">
        <v>1</v>
      </c>
      <c r="N45" s="20">
        <v>1</v>
      </c>
      <c r="O45" s="20">
        <v>1</v>
      </c>
      <c r="P45" s="20">
        <v>1</v>
      </c>
      <c r="Q45" s="20">
        <v>1</v>
      </c>
      <c r="R45" s="26">
        <f t="shared" si="1"/>
        <v>10</v>
      </c>
      <c r="S45" s="21">
        <v>1</v>
      </c>
      <c r="T45" s="47">
        <f t="shared" si="2"/>
        <v>1</v>
      </c>
      <c r="U45" s="18">
        <v>329620411000</v>
      </c>
      <c r="V45" s="18">
        <v>1103259601000</v>
      </c>
      <c r="W45" s="18">
        <v>0.29876958306207391</v>
      </c>
      <c r="X45" s="18">
        <v>33914837000</v>
      </c>
      <c r="Y45" s="18">
        <v>9.7190622204671069</v>
      </c>
      <c r="Z45" s="18">
        <v>295705574000</v>
      </c>
      <c r="AA45" s="18">
        <v>0.89710941474434358</v>
      </c>
      <c r="AB45" s="18">
        <v>0.29876958306207391</v>
      </c>
      <c r="AC45" s="18">
        <v>9.7190622204671069</v>
      </c>
      <c r="AD45" s="18">
        <v>0.89710941474434358</v>
      </c>
      <c r="AE45" s="49">
        <v>10.914941218273524</v>
      </c>
      <c r="AF45" s="12">
        <v>221711596000</v>
      </c>
      <c r="AG45" s="12">
        <v>1150900654000</v>
      </c>
      <c r="AH45" s="11">
        <f t="shared" si="3"/>
        <v>0.19264181945629513</v>
      </c>
      <c r="AI45" s="50">
        <v>0.19264181945629513</v>
      </c>
    </row>
    <row r="46" spans="1:35">
      <c r="A46" s="18" t="s">
        <v>91</v>
      </c>
      <c r="B46" s="18" t="s">
        <v>65</v>
      </c>
      <c r="C46" s="18" t="s">
        <v>100</v>
      </c>
      <c r="D46" s="25">
        <v>2021</v>
      </c>
      <c r="E46" s="34">
        <v>1111241182</v>
      </c>
      <c r="F46" s="34">
        <v>893250116019</v>
      </c>
      <c r="G46" s="45">
        <f t="shared" si="0"/>
        <v>1.244042583450796E-3</v>
      </c>
      <c r="H46" s="20">
        <v>1</v>
      </c>
      <c r="I46" s="20">
        <v>1</v>
      </c>
      <c r="J46" s="20">
        <v>1</v>
      </c>
      <c r="K46" s="20">
        <v>1</v>
      </c>
      <c r="L46" s="20">
        <v>1</v>
      </c>
      <c r="M46" s="20">
        <v>1</v>
      </c>
      <c r="N46" s="51">
        <v>0</v>
      </c>
      <c r="O46" s="51">
        <v>0</v>
      </c>
      <c r="P46" s="20">
        <v>1</v>
      </c>
      <c r="Q46" s="20">
        <v>1</v>
      </c>
      <c r="R46" s="26">
        <f t="shared" si="1"/>
        <v>8</v>
      </c>
      <c r="S46" s="21">
        <v>0.8</v>
      </c>
      <c r="T46" s="47">
        <f t="shared" si="2"/>
        <v>0.8</v>
      </c>
      <c r="U46" s="18">
        <v>7857160867804</v>
      </c>
      <c r="V46" s="18">
        <v>66746211042879</v>
      </c>
      <c r="W46" s="18">
        <v>0.11771695718812285</v>
      </c>
      <c r="X46" s="18">
        <v>6227534763754</v>
      </c>
      <c r="Y46" s="18">
        <v>1.2616807719059042</v>
      </c>
      <c r="Z46" s="18">
        <v>1629626104050</v>
      </c>
      <c r="AA46" s="18">
        <v>0.2074064832664505</v>
      </c>
      <c r="AB46" s="18">
        <v>0.11771695718812285</v>
      </c>
      <c r="AC46" s="18">
        <v>1.2616807719059042</v>
      </c>
      <c r="AD46" s="18">
        <v>0.2074064832664505</v>
      </c>
      <c r="AE46" s="49">
        <v>1.5868042123604775</v>
      </c>
      <c r="AF46" s="22">
        <v>893250116019</v>
      </c>
      <c r="AG46" s="12">
        <v>81103342779391</v>
      </c>
      <c r="AH46" s="11">
        <f t="shared" si="3"/>
        <v>1.1013727491463914E-2</v>
      </c>
      <c r="AI46" s="50">
        <v>1.1013727491463914E-2</v>
      </c>
    </row>
    <row r="47" spans="1:35">
      <c r="B47" s="18" t="s">
        <v>65</v>
      </c>
      <c r="C47" s="18" t="s">
        <v>100</v>
      </c>
      <c r="D47" s="25">
        <v>2022</v>
      </c>
      <c r="E47" s="34">
        <v>22963673332</v>
      </c>
      <c r="F47" s="34">
        <v>8674236027078</v>
      </c>
      <c r="G47" s="45">
        <f t="shared" si="0"/>
        <v>2.6473424587842966E-3</v>
      </c>
      <c r="H47" s="20">
        <v>1</v>
      </c>
      <c r="I47" s="20">
        <v>1</v>
      </c>
      <c r="J47" s="20">
        <v>1</v>
      </c>
      <c r="K47" s="20">
        <v>1</v>
      </c>
      <c r="L47" s="20">
        <v>1</v>
      </c>
      <c r="M47" s="20">
        <v>1</v>
      </c>
      <c r="N47" s="20">
        <v>1</v>
      </c>
      <c r="O47" s="20">
        <v>1</v>
      </c>
      <c r="P47" s="20">
        <v>1</v>
      </c>
      <c r="Q47" s="20">
        <v>1</v>
      </c>
      <c r="R47" s="26">
        <f t="shared" si="1"/>
        <v>10</v>
      </c>
      <c r="S47" s="21">
        <v>1</v>
      </c>
      <c r="T47" s="47">
        <f t="shared" si="2"/>
        <v>1</v>
      </c>
      <c r="U47" s="18">
        <v>19601224308920</v>
      </c>
      <c r="V47" s="18">
        <v>87347814526850</v>
      </c>
      <c r="W47" s="18">
        <v>0.22440429007980212</v>
      </c>
      <c r="X47" s="18">
        <v>11754303485125</v>
      </c>
      <c r="Y47" s="18">
        <v>1.6675785454855092</v>
      </c>
      <c r="Z47" s="18">
        <v>7846920823795</v>
      </c>
      <c r="AA47" s="18">
        <v>0.40032809686403481</v>
      </c>
      <c r="AB47" s="18">
        <v>0.22440429007980212</v>
      </c>
      <c r="AC47" s="18">
        <v>1.6675785454855092</v>
      </c>
      <c r="AD47" s="18">
        <v>0.40032809686403481</v>
      </c>
      <c r="AE47" s="49">
        <v>2.2923109324293458</v>
      </c>
      <c r="AF47" s="22">
        <v>8674236027078</v>
      </c>
      <c r="AG47" s="12">
        <v>109045810548806</v>
      </c>
      <c r="AH47" s="11">
        <f t="shared" si="3"/>
        <v>7.9546715122958744E-2</v>
      </c>
      <c r="AI47" s="50">
        <v>7.9546715122958744E-2</v>
      </c>
    </row>
    <row r="48" spans="1:35">
      <c r="B48" s="18" t="s">
        <v>65</v>
      </c>
      <c r="C48" s="18" t="s">
        <v>100</v>
      </c>
      <c r="D48" s="25">
        <v>2023</v>
      </c>
      <c r="E48" s="34">
        <v>8147093928</v>
      </c>
      <c r="F48" s="34">
        <v>5330368783848</v>
      </c>
      <c r="G48" s="45">
        <f t="shared" si="0"/>
        <v>1.5284296937741336E-3</v>
      </c>
      <c r="H48" s="20">
        <v>1</v>
      </c>
      <c r="I48" s="20">
        <v>1</v>
      </c>
      <c r="J48" s="20">
        <v>1</v>
      </c>
      <c r="K48" s="20">
        <v>1</v>
      </c>
      <c r="L48" s="20">
        <v>1</v>
      </c>
      <c r="M48" s="20">
        <v>1</v>
      </c>
      <c r="N48" s="20">
        <v>1</v>
      </c>
      <c r="O48" s="20">
        <v>1</v>
      </c>
      <c r="P48" s="20">
        <v>1</v>
      </c>
      <c r="Q48" s="20">
        <v>1</v>
      </c>
      <c r="R48" s="26">
        <f t="shared" si="1"/>
        <v>10</v>
      </c>
      <c r="S48" s="21">
        <v>1</v>
      </c>
      <c r="T48" s="47">
        <f t="shared" si="2"/>
        <v>1</v>
      </c>
      <c r="U48" s="18">
        <v>18863958299736</v>
      </c>
      <c r="V48" s="18">
        <v>93208929893016</v>
      </c>
      <c r="W48" s="18">
        <v>0.20238359480564583</v>
      </c>
      <c r="X48" s="18">
        <v>13567782835944</v>
      </c>
      <c r="Y48" s="18">
        <v>1.3903493686353294</v>
      </c>
      <c r="Z48" s="18">
        <v>5296175463792</v>
      </c>
      <c r="AA48" s="18">
        <v>0.2807563173984603</v>
      </c>
      <c r="AB48" s="18">
        <v>0.20238359480564583</v>
      </c>
      <c r="AC48" s="18">
        <v>1.3903493686353294</v>
      </c>
      <c r="AD48" s="18">
        <v>0.2807563173984603</v>
      </c>
      <c r="AE48" s="49">
        <v>1.8734892808394354</v>
      </c>
      <c r="AF48" s="12">
        <v>5330368783848</v>
      </c>
      <c r="AG48" s="12">
        <v>115131563602904</v>
      </c>
      <c r="AH48" s="11">
        <f t="shared" si="3"/>
        <v>4.6298066464490806E-2</v>
      </c>
      <c r="AI48" s="50">
        <v>4.6298066464490806E-2</v>
      </c>
    </row>
    <row r="49" spans="1:35">
      <c r="A49" s="18" t="s">
        <v>92</v>
      </c>
      <c r="B49" s="18" t="s">
        <v>66</v>
      </c>
      <c r="C49" s="31" t="s">
        <v>101</v>
      </c>
      <c r="D49" s="25">
        <v>2021</v>
      </c>
      <c r="E49" s="34">
        <v>110633454353</v>
      </c>
      <c r="F49" s="34">
        <v>476930438000</v>
      </c>
      <c r="G49" s="45">
        <f t="shared" si="0"/>
        <v>0.23196979168899259</v>
      </c>
      <c r="H49" s="20">
        <v>1</v>
      </c>
      <c r="I49" s="20">
        <v>1</v>
      </c>
      <c r="J49" s="20">
        <v>1</v>
      </c>
      <c r="K49" s="20">
        <v>1</v>
      </c>
      <c r="L49" s="20">
        <v>0</v>
      </c>
      <c r="M49" s="20">
        <v>1</v>
      </c>
      <c r="N49" s="20">
        <v>1</v>
      </c>
      <c r="O49" s="20">
        <v>1</v>
      </c>
      <c r="P49" s="20">
        <v>1</v>
      </c>
      <c r="Q49" s="20">
        <v>1</v>
      </c>
      <c r="R49" s="26">
        <f t="shared" si="1"/>
        <v>9</v>
      </c>
      <c r="S49" s="21">
        <v>0.9</v>
      </c>
      <c r="T49" s="47">
        <f t="shared" si="2"/>
        <v>0.9</v>
      </c>
      <c r="U49" s="18">
        <v>1715586887795</v>
      </c>
      <c r="V49" s="18">
        <v>14018601892000</v>
      </c>
      <c r="W49" s="18">
        <v>0.12237931435759186</v>
      </c>
      <c r="X49" s="18">
        <v>587273806270</v>
      </c>
      <c r="Y49" s="18">
        <v>2.9212726150538653</v>
      </c>
      <c r="Z49" s="18">
        <v>1128313081525</v>
      </c>
      <c r="AA49" s="18">
        <v>0.65768343740094215</v>
      </c>
      <c r="AB49" s="18">
        <v>0.12237931435759186</v>
      </c>
      <c r="AC49" s="18">
        <v>2.9212726150538653</v>
      </c>
      <c r="AD49" s="18">
        <v>0.65768343740094215</v>
      </c>
      <c r="AE49" s="49">
        <v>3.7013353668123994</v>
      </c>
      <c r="AF49" s="43">
        <v>476930438000</v>
      </c>
      <c r="AG49" s="12">
        <v>18264696133815</v>
      </c>
      <c r="AH49" s="11">
        <f t="shared" si="3"/>
        <v>2.6112147418484437E-2</v>
      </c>
      <c r="AI49" s="50">
        <v>2.6112147418484437E-2</v>
      </c>
    </row>
    <row r="50" spans="1:35">
      <c r="B50" s="18" t="s">
        <v>66</v>
      </c>
      <c r="C50" s="31" t="s">
        <v>101</v>
      </c>
      <c r="D50" s="25">
        <v>2022</v>
      </c>
      <c r="E50" s="34">
        <v>99808150821</v>
      </c>
      <c r="F50" s="34">
        <v>1013200156250</v>
      </c>
      <c r="G50" s="45">
        <f t="shared" si="0"/>
        <v>9.8507832046142163E-2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0">
        <v>1</v>
      </c>
      <c r="N50" s="20">
        <v>1</v>
      </c>
      <c r="O50" s="20">
        <v>1</v>
      </c>
      <c r="P50" s="20">
        <v>1</v>
      </c>
      <c r="Q50" s="20">
        <v>1</v>
      </c>
      <c r="R50" s="26">
        <f t="shared" si="1"/>
        <v>10</v>
      </c>
      <c r="S50" s="21">
        <v>1</v>
      </c>
      <c r="T50" s="47">
        <f t="shared" si="2"/>
        <v>1</v>
      </c>
      <c r="U50" s="18">
        <v>2572676640625</v>
      </c>
      <c r="V50" s="18">
        <v>51126984531250</v>
      </c>
      <c r="W50" s="18">
        <v>5.0319350225955926E-2</v>
      </c>
      <c r="X50" s="18">
        <v>816979046875</v>
      </c>
      <c r="Y50" s="18">
        <v>3.1490117775549593</v>
      </c>
      <c r="Z50" s="18">
        <v>1755697593750</v>
      </c>
      <c r="AA50" s="18">
        <v>0.68244005718630651</v>
      </c>
      <c r="AB50" s="18">
        <v>5.0319350225955926E-2</v>
      </c>
      <c r="AC50" s="18">
        <v>3.1490117775549593</v>
      </c>
      <c r="AD50" s="18">
        <v>0.68244005718630651</v>
      </c>
      <c r="AE50" s="49">
        <v>3.8817711849672216</v>
      </c>
      <c r="AF50" s="43">
        <v>1013200156250</v>
      </c>
      <c r="AG50" s="12">
        <v>60572902109375</v>
      </c>
      <c r="AH50" s="11">
        <f t="shared" si="3"/>
        <v>1.6726954148911163E-2</v>
      </c>
      <c r="AI50" s="50">
        <v>1.6726954148911163E-2</v>
      </c>
    </row>
    <row r="51" spans="1:35">
      <c r="B51" s="18" t="s">
        <v>66</v>
      </c>
      <c r="C51" s="31" t="s">
        <v>101</v>
      </c>
      <c r="D51" s="25">
        <v>2023</v>
      </c>
      <c r="E51" s="34">
        <v>121032835416</v>
      </c>
      <c r="F51" s="34">
        <v>87150698448</v>
      </c>
      <c r="G51" s="45">
        <f t="shared" si="0"/>
        <v>1.3887764248753138</v>
      </c>
      <c r="H51" s="20">
        <v>1</v>
      </c>
      <c r="I51" s="20">
        <v>1</v>
      </c>
      <c r="J51" s="20">
        <v>1</v>
      </c>
      <c r="K51" s="20">
        <v>1</v>
      </c>
      <c r="L51" s="20">
        <v>1</v>
      </c>
      <c r="M51" s="20">
        <v>1</v>
      </c>
      <c r="N51" s="20">
        <v>1</v>
      </c>
      <c r="O51" s="20">
        <v>1</v>
      </c>
      <c r="P51" s="20">
        <v>1</v>
      </c>
      <c r="Q51" s="20">
        <v>1</v>
      </c>
      <c r="R51" s="26">
        <f t="shared" si="1"/>
        <v>10</v>
      </c>
      <c r="S51" s="21">
        <v>1</v>
      </c>
      <c r="T51" s="47">
        <f t="shared" si="2"/>
        <v>1</v>
      </c>
      <c r="U51" s="18">
        <v>2241087368304</v>
      </c>
      <c r="V51" s="18">
        <v>62379009955176</v>
      </c>
      <c r="W51" s="18">
        <v>3.5926946739205858E-2</v>
      </c>
      <c r="X51" s="18">
        <v>1322346150192</v>
      </c>
      <c r="Y51" s="18">
        <v>1.6947811796318248</v>
      </c>
      <c r="Z51" s="18">
        <v>918741218112</v>
      </c>
      <c r="AA51" s="18">
        <v>0.4099533249376533</v>
      </c>
      <c r="AB51" s="18">
        <v>3.5926946739205858E-2</v>
      </c>
      <c r="AC51" s="18">
        <v>1.6947811796318248</v>
      </c>
      <c r="AD51" s="18">
        <v>0.4099533249376533</v>
      </c>
      <c r="AE51" s="49">
        <v>2.1406614513086839</v>
      </c>
      <c r="AF51" s="43">
        <v>87150698448</v>
      </c>
      <c r="AG51" s="12">
        <v>76370159148360</v>
      </c>
      <c r="AH51" s="11">
        <f t="shared" si="3"/>
        <v>1.1411616712582366E-3</v>
      </c>
      <c r="AI51" s="50">
        <v>1.1411616712582366E-3</v>
      </c>
    </row>
    <row r="52" spans="1:35">
      <c r="A52" s="18" t="s">
        <v>77</v>
      </c>
      <c r="B52" s="18" t="s">
        <v>67</v>
      </c>
      <c r="C52" s="32" t="s">
        <v>104</v>
      </c>
      <c r="D52" s="20">
        <v>2021</v>
      </c>
      <c r="E52" s="34">
        <v>4164314000</v>
      </c>
      <c r="F52" s="34">
        <v>159076942627</v>
      </c>
      <c r="G52" s="45">
        <f t="shared" si="0"/>
        <v>2.6177986144506112E-2</v>
      </c>
      <c r="H52" s="51">
        <v>0</v>
      </c>
      <c r="I52" s="20">
        <v>1</v>
      </c>
      <c r="J52" s="20">
        <v>1</v>
      </c>
      <c r="K52" s="20">
        <v>1</v>
      </c>
      <c r="L52" s="20">
        <v>1</v>
      </c>
      <c r="M52" s="20">
        <v>1</v>
      </c>
      <c r="N52" s="20">
        <v>1</v>
      </c>
      <c r="O52" s="20">
        <v>1</v>
      </c>
      <c r="P52" s="20">
        <v>1</v>
      </c>
      <c r="Q52" s="20">
        <v>1</v>
      </c>
      <c r="R52" s="26">
        <f t="shared" si="1"/>
        <v>9</v>
      </c>
      <c r="S52" s="21">
        <v>0.9</v>
      </c>
      <c r="T52" s="47">
        <f t="shared" si="2"/>
        <v>0.9</v>
      </c>
      <c r="U52" s="18">
        <v>350406053503</v>
      </c>
      <c r="V52" s="18">
        <v>692771727476</v>
      </c>
      <c r="W52" s="18">
        <v>0.50580305114304669</v>
      </c>
      <c r="X52" s="18">
        <v>31171893538</v>
      </c>
      <c r="Y52" s="18">
        <v>11.241089768121997</v>
      </c>
      <c r="Z52" s="18">
        <v>319234159965</v>
      </c>
      <c r="AA52" s="18">
        <v>0.91104065347508867</v>
      </c>
      <c r="AB52" s="18">
        <v>0.50580305114304669</v>
      </c>
      <c r="AC52" s="18">
        <v>11.241089768121997</v>
      </c>
      <c r="AD52" s="18">
        <v>0.91104065347508867</v>
      </c>
      <c r="AE52" s="49">
        <v>12.657933472740133</v>
      </c>
      <c r="AF52" s="42">
        <v>159076942627</v>
      </c>
      <c r="AG52" s="42">
        <v>1012242142233</v>
      </c>
      <c r="AH52" s="11">
        <f t="shared" si="3"/>
        <v>0.15715305260466358</v>
      </c>
      <c r="AI52" s="50">
        <v>0.15715305260466358</v>
      </c>
    </row>
    <row r="53" spans="1:35">
      <c r="B53" s="18" t="s">
        <v>67</v>
      </c>
      <c r="C53" s="32" t="s">
        <v>104</v>
      </c>
      <c r="D53" s="20">
        <v>2022</v>
      </c>
      <c r="E53" s="34">
        <v>3898675403</v>
      </c>
      <c r="F53" s="34">
        <v>197694385018</v>
      </c>
      <c r="G53" s="45">
        <f t="shared" si="0"/>
        <v>1.9720718940221933E-2</v>
      </c>
      <c r="H53" s="20">
        <v>1</v>
      </c>
      <c r="I53" s="20">
        <v>1</v>
      </c>
      <c r="J53" s="20">
        <v>1</v>
      </c>
      <c r="K53" s="20">
        <v>1</v>
      </c>
      <c r="L53" s="20">
        <v>1</v>
      </c>
      <c r="M53" s="20">
        <v>1</v>
      </c>
      <c r="N53" s="20">
        <v>1</v>
      </c>
      <c r="O53" s="20">
        <v>1</v>
      </c>
      <c r="P53" s="20">
        <v>1</v>
      </c>
      <c r="Q53" s="20">
        <v>1</v>
      </c>
      <c r="R53" s="26">
        <f t="shared" si="1"/>
        <v>10</v>
      </c>
      <c r="S53" s="21">
        <v>1</v>
      </c>
      <c r="T53" s="47">
        <f t="shared" si="2"/>
        <v>1</v>
      </c>
      <c r="U53" s="18">
        <v>470693354478</v>
      </c>
      <c r="V53" s="18">
        <v>837150294851</v>
      </c>
      <c r="W53" s="18">
        <v>0.56225669079143814</v>
      </c>
      <c r="X53" s="18">
        <v>39010972047</v>
      </c>
      <c r="Y53" s="18">
        <v>12.065665882688432</v>
      </c>
      <c r="Z53" s="18">
        <v>431682382431</v>
      </c>
      <c r="AA53" s="18">
        <v>0.9171201979465734</v>
      </c>
      <c r="AB53" s="18">
        <v>0.56225669079143814</v>
      </c>
      <c r="AC53" s="18">
        <v>12.065665882688432</v>
      </c>
      <c r="AD53" s="18">
        <v>0.9171201979465734</v>
      </c>
      <c r="AE53" s="49">
        <v>13.545042771426443</v>
      </c>
      <c r="AF53" s="42">
        <v>197694385018</v>
      </c>
      <c r="AG53" s="42">
        <v>1094941798908</v>
      </c>
      <c r="AH53" s="11">
        <f t="shared" si="3"/>
        <v>0.18055241403256614</v>
      </c>
      <c r="AI53" s="50">
        <v>0.18055241403256614</v>
      </c>
    </row>
    <row r="54" spans="1:35">
      <c r="B54" s="18" t="s">
        <v>67</v>
      </c>
      <c r="C54" s="32" t="s">
        <v>104</v>
      </c>
      <c r="D54" s="20">
        <v>2023</v>
      </c>
      <c r="E54" s="34">
        <v>6181904421</v>
      </c>
      <c r="F54" s="34">
        <v>220358607610</v>
      </c>
      <c r="G54" s="45">
        <f t="shared" si="0"/>
        <v>2.8053836825566607E-2</v>
      </c>
      <c r="H54" s="20">
        <v>1</v>
      </c>
      <c r="I54" s="20">
        <v>1</v>
      </c>
      <c r="J54" s="20">
        <v>1</v>
      </c>
      <c r="K54" s="20">
        <v>1</v>
      </c>
      <c r="L54" s="20">
        <v>1</v>
      </c>
      <c r="M54" s="20">
        <v>1</v>
      </c>
      <c r="N54" s="20">
        <v>1</v>
      </c>
      <c r="O54" s="20">
        <v>1</v>
      </c>
      <c r="P54" s="20">
        <v>1</v>
      </c>
      <c r="Q54" s="20">
        <v>1</v>
      </c>
      <c r="R54" s="26">
        <f t="shared" si="1"/>
        <v>10</v>
      </c>
      <c r="S54" s="21">
        <v>1</v>
      </c>
      <c r="T54" s="47">
        <f t="shared" si="2"/>
        <v>1</v>
      </c>
      <c r="U54" s="18">
        <v>583528833905</v>
      </c>
      <c r="V54" s="18">
        <v>813153625637</v>
      </c>
      <c r="W54" s="18">
        <v>0.71761204218683905</v>
      </c>
      <c r="X54" s="18">
        <v>74630985310</v>
      </c>
      <c r="Y54" s="18">
        <v>7.8188547488841937</v>
      </c>
      <c r="Z54" s="18">
        <v>508897848595</v>
      </c>
      <c r="AA54" s="18">
        <v>0.87210403158560945</v>
      </c>
      <c r="AB54" s="18">
        <v>0.71761204218683905</v>
      </c>
      <c r="AC54" s="18">
        <v>7.8188547488841937</v>
      </c>
      <c r="AD54" s="18">
        <v>0.87210403158560945</v>
      </c>
      <c r="AE54" s="49">
        <v>9.4085708226566425</v>
      </c>
      <c r="AF54" s="42">
        <v>220358607610</v>
      </c>
      <c r="AG54" s="42">
        <v>1072483806616</v>
      </c>
      <c r="AH54" s="11">
        <f t="shared" si="3"/>
        <v>0.20546567346811123</v>
      </c>
      <c r="AI54" s="50">
        <v>0.20546567346811123</v>
      </c>
    </row>
    <row r="55" spans="1:35">
      <c r="A55" s="18" t="s">
        <v>81</v>
      </c>
      <c r="B55" s="18" t="s">
        <v>68</v>
      </c>
      <c r="C55" s="32" t="s">
        <v>102</v>
      </c>
      <c r="D55" s="20">
        <v>2021</v>
      </c>
      <c r="E55" s="34">
        <v>3950000000</v>
      </c>
      <c r="F55" s="34">
        <v>883206295340</v>
      </c>
      <c r="G55" s="45">
        <f t="shared" si="0"/>
        <v>4.4723413101119304E-3</v>
      </c>
      <c r="H55" s="20">
        <v>1</v>
      </c>
      <c r="I55" s="20">
        <v>1</v>
      </c>
      <c r="J55" s="20">
        <v>1</v>
      </c>
      <c r="K55" s="20">
        <v>1</v>
      </c>
      <c r="L55" s="20">
        <v>1</v>
      </c>
      <c r="M55" s="20">
        <v>1</v>
      </c>
      <c r="N55" s="20">
        <v>1</v>
      </c>
      <c r="O55" s="20">
        <v>1</v>
      </c>
      <c r="P55" s="20">
        <v>1</v>
      </c>
      <c r="Q55" s="20">
        <v>1</v>
      </c>
      <c r="R55" s="26">
        <f t="shared" si="1"/>
        <v>10</v>
      </c>
      <c r="S55" s="21">
        <v>1</v>
      </c>
      <c r="T55" s="47">
        <f t="shared" si="2"/>
        <v>1</v>
      </c>
      <c r="U55" s="18">
        <v>1183396133247</v>
      </c>
      <c r="V55" s="18">
        <v>12527341241982</v>
      </c>
      <c r="W55" s="18">
        <v>9.4465067278694984E-2</v>
      </c>
      <c r="X55" s="18">
        <v>435796049933</v>
      </c>
      <c r="Y55" s="18">
        <v>2.7154815502089504</v>
      </c>
      <c r="Z55" s="18">
        <v>747600083314</v>
      </c>
      <c r="AA55" s="18">
        <v>0.63174119156764219</v>
      </c>
      <c r="AB55" s="18">
        <v>9.4465067278694984E-2</v>
      </c>
      <c r="AC55" s="18">
        <v>2.7154815502089504</v>
      </c>
      <c r="AD55" s="18">
        <v>0.63174119156764219</v>
      </c>
      <c r="AE55" s="49">
        <v>3.4416878090552876</v>
      </c>
      <c r="AF55" s="22">
        <v>883206295340</v>
      </c>
      <c r="AG55" s="12">
        <v>15244025355487</v>
      </c>
      <c r="AH55" s="11">
        <f t="shared" si="3"/>
        <v>5.7937865802754972E-2</v>
      </c>
      <c r="AI55" s="50">
        <v>5.7937865802754972E-2</v>
      </c>
    </row>
    <row r="56" spans="1:35">
      <c r="B56" s="18" t="s">
        <v>68</v>
      </c>
      <c r="C56" s="32" t="s">
        <v>102</v>
      </c>
      <c r="D56" s="20">
        <v>2022</v>
      </c>
      <c r="E56" s="34">
        <v>55263837000000</v>
      </c>
      <c r="F56" s="34">
        <v>918691941638</v>
      </c>
      <c r="G56" s="45">
        <f t="shared" si="0"/>
        <v>60.154916458139652</v>
      </c>
      <c r="H56" s="20">
        <v>1</v>
      </c>
      <c r="I56" s="20">
        <v>1</v>
      </c>
      <c r="J56" s="20">
        <v>1</v>
      </c>
      <c r="K56" s="20">
        <v>1</v>
      </c>
      <c r="L56" s="20">
        <v>1</v>
      </c>
      <c r="M56" s="20">
        <v>1</v>
      </c>
      <c r="N56" s="20">
        <v>1</v>
      </c>
      <c r="O56" s="20">
        <v>1</v>
      </c>
      <c r="P56" s="20">
        <v>1</v>
      </c>
      <c r="Q56" s="20">
        <v>1</v>
      </c>
      <c r="R56" s="26">
        <f t="shared" si="1"/>
        <v>10</v>
      </c>
      <c r="S56" s="21">
        <v>1</v>
      </c>
      <c r="T56" s="47">
        <f t="shared" si="2"/>
        <v>1</v>
      </c>
      <c r="U56" s="18">
        <v>1009606251517</v>
      </c>
      <c r="V56" s="18">
        <v>14488068001277</v>
      </c>
      <c r="W56" s="18">
        <v>6.9685361183286262E-2</v>
      </c>
      <c r="X56" s="18">
        <v>486870564443</v>
      </c>
      <c r="Y56" s="18">
        <v>2.0736645943507206</v>
      </c>
      <c r="Z56" s="18">
        <v>522735687074</v>
      </c>
      <c r="AA56" s="18">
        <v>0.51776193569379658</v>
      </c>
      <c r="AB56" s="18">
        <v>6.9685361183286262E-2</v>
      </c>
      <c r="AC56" s="18">
        <v>2.0736645943507206</v>
      </c>
      <c r="AD56" s="18">
        <v>0.51776193569379658</v>
      </c>
      <c r="AE56" s="49">
        <v>2.6611118912278036</v>
      </c>
      <c r="AF56" s="22">
        <v>918691941638</v>
      </c>
      <c r="AG56" s="12">
        <v>18662040112705</v>
      </c>
      <c r="AH56" s="11">
        <f t="shared" si="3"/>
        <v>4.9227840905376699E-2</v>
      </c>
      <c r="AI56" s="50">
        <v>4.9227840905376699E-2</v>
      </c>
    </row>
    <row r="57" spans="1:35">
      <c r="B57" s="18" t="s">
        <v>68</v>
      </c>
      <c r="C57" s="32" t="s">
        <v>102</v>
      </c>
      <c r="D57" s="20">
        <v>2023</v>
      </c>
      <c r="E57" s="34">
        <v>15524000000</v>
      </c>
      <c r="F57" s="34">
        <v>583152039024</v>
      </c>
      <c r="G57" s="45">
        <f t="shared" si="0"/>
        <v>2.6620844927477138E-2</v>
      </c>
      <c r="H57" s="20">
        <v>1</v>
      </c>
      <c r="I57" s="20">
        <v>1</v>
      </c>
      <c r="J57" s="20">
        <v>1</v>
      </c>
      <c r="K57" s="20">
        <v>1</v>
      </c>
      <c r="L57" s="20">
        <v>1</v>
      </c>
      <c r="M57" s="20">
        <v>1</v>
      </c>
      <c r="N57" s="20">
        <v>1</v>
      </c>
      <c r="O57" s="20">
        <v>1</v>
      </c>
      <c r="P57" s="20">
        <v>1</v>
      </c>
      <c r="Q57" s="20">
        <v>1</v>
      </c>
      <c r="R57" s="26">
        <f t="shared" si="1"/>
        <v>10</v>
      </c>
      <c r="S57" s="21">
        <v>1</v>
      </c>
      <c r="T57" s="47">
        <f t="shared" si="2"/>
        <v>1</v>
      </c>
      <c r="U57" s="18">
        <v>814589425488</v>
      </c>
      <c r="V57" s="18">
        <v>15589465919280</v>
      </c>
      <c r="W57" s="18">
        <v>5.2252555007710096E-2</v>
      </c>
      <c r="X57" s="18">
        <v>556352479224</v>
      </c>
      <c r="Y57" s="18">
        <v>1.4641606821348019</v>
      </c>
      <c r="Z57" s="18">
        <v>258236946264</v>
      </c>
      <c r="AA57" s="18">
        <v>0.31701485212540875</v>
      </c>
      <c r="AB57" s="18">
        <v>5.2252555007710096E-2</v>
      </c>
      <c r="AC57" s="18">
        <v>1.4641606821348019</v>
      </c>
      <c r="AD57" s="18">
        <v>0.31701485212540875</v>
      </c>
      <c r="AE57" s="49">
        <v>1.8334280892679209</v>
      </c>
      <c r="AF57" s="42">
        <v>583152039024</v>
      </c>
      <c r="AG57" s="12">
        <v>18939702857904</v>
      </c>
      <c r="AH57" s="11">
        <f t="shared" si="3"/>
        <v>3.0789925449154362E-2</v>
      </c>
      <c r="AI57" s="50">
        <v>3.0789925449154362E-2</v>
      </c>
    </row>
    <row r="58" spans="1:35">
      <c r="A58" s="18" t="s">
        <v>82</v>
      </c>
      <c r="B58" s="18" t="s">
        <v>83</v>
      </c>
      <c r="C58" s="18" t="s">
        <v>105</v>
      </c>
      <c r="D58" s="20">
        <v>2021</v>
      </c>
      <c r="E58" s="34">
        <v>54550515600</v>
      </c>
      <c r="F58" s="34">
        <v>1302843000</v>
      </c>
      <c r="G58" s="45">
        <f t="shared" si="0"/>
        <v>41.870367803334709</v>
      </c>
      <c r="H58" s="20">
        <v>1</v>
      </c>
      <c r="I58" s="20">
        <v>1</v>
      </c>
      <c r="J58" s="20">
        <v>1</v>
      </c>
      <c r="K58" s="20">
        <v>1</v>
      </c>
      <c r="L58" s="20">
        <v>1</v>
      </c>
      <c r="M58" s="20">
        <v>1</v>
      </c>
      <c r="N58" s="20">
        <v>1</v>
      </c>
      <c r="O58" s="20">
        <v>1</v>
      </c>
      <c r="P58" s="20">
        <v>1</v>
      </c>
      <c r="Q58" s="20">
        <v>1</v>
      </c>
      <c r="R58" s="26">
        <f t="shared" si="1"/>
        <v>10</v>
      </c>
      <c r="S58" s="21">
        <v>1</v>
      </c>
      <c r="T58" s="47">
        <f t="shared" si="2"/>
        <v>1</v>
      </c>
      <c r="U58" s="18">
        <v>2173633000</v>
      </c>
      <c r="V58" s="18">
        <v>9004999000</v>
      </c>
      <c r="W58" s="18">
        <v>0.24138070420663013</v>
      </c>
      <c r="X58" s="18">
        <v>1062334000</v>
      </c>
      <c r="Y58" s="18">
        <v>2.0460919070650099</v>
      </c>
      <c r="Z58" s="18">
        <v>1111299000</v>
      </c>
      <c r="AA58" s="18">
        <v>0.51126340095131051</v>
      </c>
      <c r="AB58" s="18">
        <v>0.24138070420663013</v>
      </c>
      <c r="AC58" s="18">
        <v>2.0460919070650099</v>
      </c>
      <c r="AD58" s="18">
        <v>0.51126340095131051</v>
      </c>
      <c r="AE58" s="49">
        <v>2.7987360122229505</v>
      </c>
      <c r="AF58" s="22">
        <v>1302843000</v>
      </c>
      <c r="AG58" s="22">
        <v>14690989000</v>
      </c>
      <c r="AH58" s="11">
        <f t="shared" si="3"/>
        <v>8.8683137670309331E-2</v>
      </c>
      <c r="AI58" s="50">
        <v>8.8683137670309331E-2</v>
      </c>
    </row>
    <row r="59" spans="1:35">
      <c r="B59" s="18" t="s">
        <v>83</v>
      </c>
      <c r="C59" s="18" t="s">
        <v>105</v>
      </c>
      <c r="D59" s="20">
        <v>2022</v>
      </c>
      <c r="E59" s="34">
        <v>55429165658</v>
      </c>
      <c r="F59" s="34">
        <v>1041563000</v>
      </c>
      <c r="G59" s="45">
        <f t="shared" si="0"/>
        <v>53.217295216899984</v>
      </c>
      <c r="H59" s="20">
        <v>1</v>
      </c>
      <c r="I59" s="20">
        <v>1</v>
      </c>
      <c r="J59" s="20">
        <v>1</v>
      </c>
      <c r="K59" s="20">
        <v>1</v>
      </c>
      <c r="L59" s="20">
        <v>1</v>
      </c>
      <c r="M59" s="20">
        <v>1</v>
      </c>
      <c r="N59" s="20">
        <v>1</v>
      </c>
      <c r="O59" s="20">
        <v>1</v>
      </c>
      <c r="P59" s="20">
        <v>1</v>
      </c>
      <c r="Q59" s="20">
        <v>1</v>
      </c>
      <c r="R59" s="26">
        <f t="shared" si="1"/>
        <v>10</v>
      </c>
      <c r="S59" s="21">
        <v>1</v>
      </c>
      <c r="T59" s="47">
        <f t="shared" si="2"/>
        <v>1</v>
      </c>
      <c r="U59" s="18">
        <v>1026617000</v>
      </c>
      <c r="V59" s="18">
        <v>10519811000</v>
      </c>
      <c r="W59" s="18">
        <v>9.7588920561405529E-2</v>
      </c>
      <c r="X59" s="18">
        <v>842942000</v>
      </c>
      <c r="Y59" s="18">
        <v>1.2178975540428643</v>
      </c>
      <c r="Z59" s="18">
        <v>183675000</v>
      </c>
      <c r="AA59" s="18">
        <v>0.1789128759800393</v>
      </c>
      <c r="AB59" s="18">
        <v>9.7588920561405529E-2</v>
      </c>
      <c r="AC59" s="18">
        <v>1.2178975540428643</v>
      </c>
      <c r="AD59" s="18">
        <v>0.1789128759800393</v>
      </c>
      <c r="AE59" s="49">
        <v>1.4943993505843092</v>
      </c>
      <c r="AF59" s="22">
        <v>1041563000</v>
      </c>
      <c r="AG59" s="22">
        <v>13066976000</v>
      </c>
      <c r="AH59" s="11">
        <f t="shared" si="3"/>
        <v>7.9709567079636487E-2</v>
      </c>
      <c r="AI59" s="50">
        <v>7.9709567079636487E-2</v>
      </c>
    </row>
    <row r="60" spans="1:35">
      <c r="B60" s="18" t="s">
        <v>83</v>
      </c>
      <c r="C60" s="18" t="s">
        <v>105</v>
      </c>
      <c r="D60" s="20">
        <v>2023</v>
      </c>
      <c r="E60" s="34">
        <v>292000000000</v>
      </c>
      <c r="F60" s="34">
        <v>449672000000</v>
      </c>
      <c r="G60" s="45">
        <f t="shared" si="0"/>
        <v>0.64936220178263271</v>
      </c>
      <c r="H60" s="51">
        <v>0</v>
      </c>
      <c r="I60" s="20">
        <v>1</v>
      </c>
      <c r="J60" s="20">
        <v>1</v>
      </c>
      <c r="K60" s="20">
        <v>1</v>
      </c>
      <c r="L60" s="20">
        <v>1</v>
      </c>
      <c r="M60" s="20">
        <v>1</v>
      </c>
      <c r="N60" s="20">
        <v>1</v>
      </c>
      <c r="O60" s="20">
        <v>1</v>
      </c>
      <c r="P60" s="20">
        <v>1</v>
      </c>
      <c r="Q60" s="20">
        <v>1</v>
      </c>
      <c r="R60" s="26">
        <f t="shared" si="1"/>
        <v>9</v>
      </c>
      <c r="S60" s="21">
        <v>0.9</v>
      </c>
      <c r="T60" s="47">
        <f t="shared" si="2"/>
        <v>0.9</v>
      </c>
      <c r="U60" s="18">
        <v>-456966000</v>
      </c>
      <c r="V60" s="18">
        <v>8871035000</v>
      </c>
      <c r="W60" s="18">
        <v>-5.1512140353408592E-2</v>
      </c>
      <c r="X60" s="18">
        <v>1347416000</v>
      </c>
      <c r="Y60" s="18">
        <v>-0.33914247715627543</v>
      </c>
      <c r="Z60" s="18">
        <v>-1804382000</v>
      </c>
      <c r="AA60" s="18">
        <v>3.9486132447490623</v>
      </c>
      <c r="AB60" s="18">
        <v>-5.1512140353408592E-2</v>
      </c>
      <c r="AC60" s="18">
        <v>-0.33914247715627543</v>
      </c>
      <c r="AD60" s="18">
        <v>3.9486132447490623</v>
      </c>
      <c r="AE60" s="49">
        <v>3.5579586272393784</v>
      </c>
      <c r="AF60" s="22">
        <v>449672000</v>
      </c>
      <c r="AG60" s="22">
        <v>12853277000</v>
      </c>
      <c r="AH60" s="11">
        <f t="shared" si="3"/>
        <v>3.4985008103380948E-2</v>
      </c>
      <c r="AI60" s="50">
        <v>3.4985008103380948E-2</v>
      </c>
    </row>
    <row r="61" spans="1:35">
      <c r="A61" s="18" t="s">
        <v>93</v>
      </c>
      <c r="B61" s="18" t="s">
        <v>84</v>
      </c>
      <c r="C61" s="18" t="s">
        <v>103</v>
      </c>
      <c r="D61" s="20">
        <v>2021</v>
      </c>
      <c r="E61" s="34">
        <v>1343447110</v>
      </c>
      <c r="F61" s="34">
        <v>996842226825</v>
      </c>
      <c r="G61" s="45">
        <f t="shared" si="0"/>
        <v>1.3477028499073083E-3</v>
      </c>
      <c r="H61" s="20">
        <v>1</v>
      </c>
      <c r="I61" s="20">
        <v>1</v>
      </c>
      <c r="J61" s="20">
        <v>1</v>
      </c>
      <c r="K61" s="20">
        <v>1</v>
      </c>
      <c r="L61" s="20">
        <v>1</v>
      </c>
      <c r="M61" s="20">
        <v>1</v>
      </c>
      <c r="N61" s="20">
        <v>1</v>
      </c>
      <c r="O61" s="20">
        <v>1</v>
      </c>
      <c r="P61" s="20">
        <v>1</v>
      </c>
      <c r="Q61" s="20">
        <v>1</v>
      </c>
      <c r="R61" s="26">
        <f t="shared" si="1"/>
        <v>10</v>
      </c>
      <c r="S61" s="21">
        <v>1</v>
      </c>
      <c r="T61" s="47">
        <f t="shared" si="2"/>
        <v>1</v>
      </c>
      <c r="U61" s="18">
        <v>88627854100</v>
      </c>
      <c r="V61" s="18">
        <v>12806865381855</v>
      </c>
      <c r="W61" s="18">
        <v>6.9203393224988186E-3</v>
      </c>
      <c r="X61" s="18">
        <v>60093723735</v>
      </c>
      <c r="Y61" s="18">
        <v>1.4748271298818025</v>
      </c>
      <c r="Z61" s="18">
        <v>28534130365</v>
      </c>
      <c r="AA61" s="18">
        <v>0.32195443131009982</v>
      </c>
      <c r="AB61" s="18">
        <v>6.9203393224988186E-3</v>
      </c>
      <c r="AC61" s="18">
        <v>1.4748271298818025</v>
      </c>
      <c r="AD61" s="18">
        <v>0.32195443131009982</v>
      </c>
      <c r="AE61" s="49">
        <v>1.803701900514401</v>
      </c>
      <c r="AF61" s="12">
        <v>996842226825</v>
      </c>
      <c r="AG61" s="12">
        <v>14005641482910</v>
      </c>
      <c r="AH61" s="11">
        <f t="shared" si="3"/>
        <v>7.1174335573373729E-2</v>
      </c>
      <c r="AI61" s="50">
        <v>7.1174335573373729E-2</v>
      </c>
    </row>
    <row r="62" spans="1:35">
      <c r="B62" s="18" t="s">
        <v>84</v>
      </c>
      <c r="C62" s="18" t="s">
        <v>103</v>
      </c>
      <c r="D62" s="20">
        <v>2022</v>
      </c>
      <c r="E62" s="34">
        <v>972390625</v>
      </c>
      <c r="F62" s="34">
        <v>213809156250</v>
      </c>
      <c r="G62" s="45">
        <f t="shared" si="0"/>
        <v>4.5479372448531423E-3</v>
      </c>
      <c r="H62" s="20">
        <v>1</v>
      </c>
      <c r="I62" s="20">
        <v>1</v>
      </c>
      <c r="J62" s="20">
        <v>1</v>
      </c>
      <c r="K62" s="20">
        <v>1</v>
      </c>
      <c r="L62" s="20">
        <v>1</v>
      </c>
      <c r="M62" s="51">
        <v>0</v>
      </c>
      <c r="N62" s="20">
        <v>1</v>
      </c>
      <c r="O62" s="20">
        <v>1</v>
      </c>
      <c r="P62" s="20">
        <v>1</v>
      </c>
      <c r="Q62" s="20">
        <v>1</v>
      </c>
      <c r="R62" s="26">
        <f t="shared" si="1"/>
        <v>9</v>
      </c>
      <c r="S62" s="21">
        <v>0.9</v>
      </c>
      <c r="T62" s="47">
        <f t="shared" si="2"/>
        <v>0.9</v>
      </c>
      <c r="U62" s="18">
        <v>102605265625</v>
      </c>
      <c r="V62" s="18">
        <v>15839654421875</v>
      </c>
      <c r="W62" s="18">
        <v>6.4777464767980858E-3</v>
      </c>
      <c r="X62" s="18">
        <v>40056125000</v>
      </c>
      <c r="Y62" s="18">
        <v>2.5615374833436833</v>
      </c>
      <c r="Z62" s="18">
        <v>62549140625</v>
      </c>
      <c r="AA62" s="18">
        <v>0.60960946052811316</v>
      </c>
      <c r="AB62" s="18">
        <v>6.4777464767980858E-3</v>
      </c>
      <c r="AC62" s="18">
        <v>2.5615374833436833</v>
      </c>
      <c r="AD62" s="18">
        <v>0.60960946052811316</v>
      </c>
      <c r="AE62" s="49">
        <v>3.1776246903485945</v>
      </c>
      <c r="AF62" s="12">
        <v>213809156250</v>
      </c>
      <c r="AG62" s="12">
        <v>16878660171875</v>
      </c>
      <c r="AH62" s="11">
        <f t="shared" si="3"/>
        <v>1.2667424669540496E-2</v>
      </c>
      <c r="AI62" s="50">
        <v>1.2667424669540496E-2</v>
      </c>
    </row>
    <row r="63" spans="1:35">
      <c r="B63" s="18" t="s">
        <v>84</v>
      </c>
      <c r="C63" s="18" t="s">
        <v>103</v>
      </c>
      <c r="D63" s="20">
        <v>2023</v>
      </c>
      <c r="E63" s="34">
        <v>3163904208</v>
      </c>
      <c r="F63" s="34">
        <v>218268976584</v>
      </c>
      <c r="G63" s="45">
        <f t="shared" si="0"/>
        <v>1.4495437040647796E-2</v>
      </c>
      <c r="H63" s="20">
        <v>1</v>
      </c>
      <c r="I63" s="20">
        <v>1</v>
      </c>
      <c r="J63" s="20">
        <v>1</v>
      </c>
      <c r="K63" s="20">
        <v>1</v>
      </c>
      <c r="L63" s="20">
        <v>1</v>
      </c>
      <c r="M63" s="20">
        <v>1</v>
      </c>
      <c r="N63" s="20">
        <v>1</v>
      </c>
      <c r="O63" s="20">
        <v>1</v>
      </c>
      <c r="P63" s="20">
        <v>1</v>
      </c>
      <c r="Q63" s="20">
        <v>1</v>
      </c>
      <c r="R63" s="26">
        <f t="shared" si="1"/>
        <v>10</v>
      </c>
      <c r="S63" s="21">
        <v>1</v>
      </c>
      <c r="T63" s="47">
        <f t="shared" si="2"/>
        <v>1</v>
      </c>
      <c r="U63" s="18">
        <v>403935734232</v>
      </c>
      <c r="V63" s="18">
        <v>15699063212352</v>
      </c>
      <c r="W63" s="18">
        <v>2.5729925968715379E-2</v>
      </c>
      <c r="X63" s="18">
        <v>150724478472</v>
      </c>
      <c r="Y63" s="18">
        <v>2.6799610675517376</v>
      </c>
      <c r="Z63" s="18">
        <v>253211255760</v>
      </c>
      <c r="AA63" s="18">
        <v>0.62686025102836884</v>
      </c>
      <c r="AB63" s="18">
        <v>2.5729925968715379E-2</v>
      </c>
      <c r="AC63" s="18">
        <v>2.6799610675517376</v>
      </c>
      <c r="AD63" s="18">
        <v>0.62686025102836884</v>
      </c>
      <c r="AE63" s="49">
        <v>3.3325512445488221</v>
      </c>
      <c r="AF63" s="12">
        <v>218268976584</v>
      </c>
      <c r="AG63" s="12">
        <v>16997284989096</v>
      </c>
      <c r="AH63" s="11">
        <f t="shared" si="3"/>
        <v>1.2841402419505389E-2</v>
      </c>
      <c r="AI63" s="50">
        <v>1.2841402419505389E-2</v>
      </c>
    </row>
  </sheetData>
  <mergeCells count="12">
    <mergeCell ref="AF1:AI2"/>
    <mergeCell ref="H1:T2"/>
    <mergeCell ref="U2:W2"/>
    <mergeCell ref="X2:Y2"/>
    <mergeCell ref="Z2:AA2"/>
    <mergeCell ref="AB2:AE2"/>
    <mergeCell ref="U1:AE1"/>
    <mergeCell ref="A1:A3"/>
    <mergeCell ref="B1:B3"/>
    <mergeCell ref="C1:C3"/>
    <mergeCell ref="D1:D3"/>
    <mergeCell ref="E1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5DDE2-1B3F-41E2-B2AB-A4ED52EC2A0A}">
  <dimension ref="A1:R61"/>
  <sheetViews>
    <sheetView zoomScale="50" zoomScaleNormal="82" workbookViewId="0">
      <selection activeCell="R2" sqref="R2"/>
    </sheetView>
  </sheetViews>
  <sheetFormatPr defaultRowHeight="14.5"/>
  <cols>
    <col min="4" max="9" width="45.1796875" style="3" customWidth="1"/>
    <col min="10" max="10" width="45.1796875" customWidth="1"/>
    <col min="11" max="12" width="45.1796875" style="3" customWidth="1"/>
    <col min="13" max="18" width="45.1796875" customWidth="1"/>
  </cols>
  <sheetData>
    <row r="1" spans="1:18">
      <c r="A1" s="36" t="s">
        <v>40</v>
      </c>
      <c r="B1" s="37" t="s">
        <v>60</v>
      </c>
      <c r="C1" s="37" t="s">
        <v>41</v>
      </c>
      <c r="D1" s="52" t="s">
        <v>43</v>
      </c>
      <c r="E1" s="53" t="s">
        <v>44</v>
      </c>
      <c r="F1" s="54" t="s">
        <v>35</v>
      </c>
      <c r="G1" s="55" t="s">
        <v>46</v>
      </c>
      <c r="H1" s="56" t="s">
        <v>36</v>
      </c>
      <c r="I1" s="57" t="s">
        <v>32</v>
      </c>
      <c r="J1" s="58" t="s">
        <v>6</v>
      </c>
      <c r="K1" s="59" t="s">
        <v>34</v>
      </c>
      <c r="L1" s="60" t="s">
        <v>45</v>
      </c>
      <c r="M1" s="63" t="s">
        <v>33</v>
      </c>
      <c r="N1" s="64" t="s">
        <v>37</v>
      </c>
      <c r="O1" s="65" t="s">
        <v>38</v>
      </c>
      <c r="P1" s="66" t="s">
        <v>39</v>
      </c>
      <c r="Q1" s="67" t="s">
        <v>10</v>
      </c>
      <c r="R1" s="68" t="s">
        <v>12</v>
      </c>
    </row>
    <row r="2" spans="1:18" s="61" customFormat="1">
      <c r="A2" s="70">
        <v>1</v>
      </c>
      <c r="B2" s="70" t="s">
        <v>17</v>
      </c>
      <c r="C2" s="61">
        <v>2021</v>
      </c>
      <c r="D2" s="71">
        <v>3992718000000</v>
      </c>
      <c r="E2" s="71">
        <v>2222972000</v>
      </c>
      <c r="F2" s="71">
        <v>185045000</v>
      </c>
      <c r="G2" s="71">
        <v>197278000</v>
      </c>
      <c r="H2" s="71">
        <v>7586936000</v>
      </c>
      <c r="I2" s="71">
        <f>E2+F2+H2</f>
        <v>9994953000</v>
      </c>
      <c r="J2" s="71">
        <f>D2-I2</f>
        <v>3982723047000</v>
      </c>
      <c r="K2" s="71">
        <v>7586936000</v>
      </c>
      <c r="L2" s="71">
        <v>1361558000</v>
      </c>
      <c r="M2" s="71">
        <f>K2-L2</f>
        <v>6225378000</v>
      </c>
      <c r="N2" s="61">
        <f>J2/M2</f>
        <v>639.75601915257198</v>
      </c>
      <c r="O2" s="61">
        <f>J2/G2</f>
        <v>20188.37907419986</v>
      </c>
      <c r="P2" s="71">
        <f>J2-G2</f>
        <v>3982525769000</v>
      </c>
      <c r="Q2" s="61">
        <f>P2/J2</f>
        <v>0.99995046655324216</v>
      </c>
      <c r="R2" s="61">
        <f>N2+O2+Q2</f>
        <v>20829.135043818987</v>
      </c>
    </row>
    <row r="3" spans="1:18" s="61" customFormat="1">
      <c r="A3" s="70"/>
      <c r="B3" s="70"/>
      <c r="C3" s="61">
        <v>2022</v>
      </c>
      <c r="D3" s="71">
        <v>126562486875000</v>
      </c>
      <c r="E3" s="71">
        <v>53897296.875</v>
      </c>
      <c r="F3" s="71">
        <v>1954437500000</v>
      </c>
      <c r="G3" s="71">
        <v>3714484375000</v>
      </c>
      <c r="H3" s="71">
        <v>5867031250000</v>
      </c>
      <c r="I3" s="71">
        <f>E3+F3+H3</f>
        <v>7821522647296.875</v>
      </c>
      <c r="J3" s="71">
        <f>D3-I3</f>
        <v>118740964227703.13</v>
      </c>
      <c r="K3" s="71">
        <v>168473546875000</v>
      </c>
      <c r="L3" s="71">
        <v>38242375000000</v>
      </c>
      <c r="M3" s="71">
        <f>K3-L3</f>
        <v>130231171875000</v>
      </c>
      <c r="N3" s="61">
        <f>J3/M3</f>
        <v>0.91177068069136669</v>
      </c>
      <c r="O3" s="71">
        <f>J3/G3</f>
        <v>31.967011364182444</v>
      </c>
      <c r="P3" s="71">
        <f>J3-G3</f>
        <v>115026479852703.13</v>
      </c>
      <c r="Q3" s="61">
        <f>P3/J3</f>
        <v>0.96871775129030502</v>
      </c>
      <c r="R3" s="71">
        <f>N3+O3+Q3</f>
        <v>33.847499796164115</v>
      </c>
    </row>
    <row r="4" spans="1:18" s="61" customFormat="1">
      <c r="A4" s="70"/>
      <c r="B4" s="70"/>
      <c r="C4" s="61">
        <v>2023</v>
      </c>
      <c r="D4" s="71">
        <v>100266081504000</v>
      </c>
      <c r="E4" s="71">
        <v>61232504448000</v>
      </c>
      <c r="F4" s="71">
        <v>1603628160000</v>
      </c>
      <c r="G4" s="71">
        <v>4432976520000</v>
      </c>
      <c r="H4" s="71">
        <v>5291157576000</v>
      </c>
      <c r="I4" s="71">
        <f>E4+F4+H4</f>
        <v>68127290184000</v>
      </c>
      <c r="J4" s="71">
        <f>D4-I4</f>
        <v>32138791320000</v>
      </c>
      <c r="K4" s="71">
        <v>161112186024000</v>
      </c>
      <c r="L4" s="71">
        <v>32848439856000</v>
      </c>
      <c r="M4" s="71">
        <f>K4-L4</f>
        <v>128263746168000</v>
      </c>
      <c r="N4" s="61">
        <f>J4/M4</f>
        <v>0.25056800756391889</v>
      </c>
      <c r="O4" s="61">
        <f>J4/G4</f>
        <v>7.2499349308531871</v>
      </c>
      <c r="P4" s="71">
        <f>J4-G4</f>
        <v>27705814800000</v>
      </c>
      <c r="Q4" s="61">
        <f>P4/J4</f>
        <v>0.8620677275675469</v>
      </c>
      <c r="R4" s="61">
        <f>N4+O4+Q4</f>
        <v>8.3625706659846522</v>
      </c>
    </row>
    <row r="5" spans="1:18" s="61" customFormat="1">
      <c r="A5" s="70">
        <v>2</v>
      </c>
      <c r="B5" s="70" t="s">
        <v>20</v>
      </c>
      <c r="C5" s="61">
        <v>2021</v>
      </c>
      <c r="D5" s="71">
        <v>13602746154</v>
      </c>
      <c r="E5" s="71">
        <v>10243866510</v>
      </c>
      <c r="F5" s="71" t="s">
        <v>42</v>
      </c>
      <c r="G5" s="71">
        <v>1194125925000</v>
      </c>
      <c r="H5" s="71">
        <v>1194125925</v>
      </c>
      <c r="I5" s="71">
        <f>E5+H5</f>
        <v>11437992435</v>
      </c>
      <c r="J5" s="71">
        <f>D5-I5</f>
        <v>2164753719</v>
      </c>
      <c r="K5" s="71">
        <v>34646063475</v>
      </c>
      <c r="L5" s="71">
        <v>2403664530</v>
      </c>
      <c r="M5" s="71">
        <f>K5-L5</f>
        <v>32242398945</v>
      </c>
      <c r="N5" s="61">
        <f>J5/M5</f>
        <v>6.7139970654562592E-2</v>
      </c>
      <c r="O5" s="61">
        <f>J5/G5</f>
        <v>1.8128353749626532E-3</v>
      </c>
      <c r="P5" s="71">
        <f>J5-G5</f>
        <v>-1191961171281</v>
      </c>
      <c r="Q5" s="61">
        <f>P5/J5</f>
        <v>-550.622068838215</v>
      </c>
      <c r="R5" s="61">
        <f>N5+O5+Q5</f>
        <v>-550.55311603218547</v>
      </c>
    </row>
    <row r="6" spans="1:18" s="61" customFormat="1">
      <c r="A6" s="70"/>
      <c r="B6" s="70"/>
      <c r="C6" s="61">
        <v>2022</v>
      </c>
      <c r="D6" s="71">
        <v>18367605996000</v>
      </c>
      <c r="E6" s="71">
        <v>13484427105000</v>
      </c>
      <c r="F6" s="71">
        <v>307317582000</v>
      </c>
      <c r="G6" s="71">
        <v>1325153289000</v>
      </c>
      <c r="H6" s="71" t="s">
        <v>42</v>
      </c>
      <c r="I6" s="71">
        <f>E6+F6</f>
        <v>13791744687000</v>
      </c>
      <c r="J6" s="71">
        <f>D6-I6</f>
        <v>4575861309000</v>
      </c>
      <c r="K6" s="71">
        <v>41394840468000</v>
      </c>
      <c r="L6" s="71">
        <v>2725882347000</v>
      </c>
      <c r="M6" s="71">
        <f>K6-L6</f>
        <v>38668958121000</v>
      </c>
      <c r="N6" s="61">
        <f>J6/M6</f>
        <v>0.11833422805656046</v>
      </c>
      <c r="O6" s="61">
        <f>J6/G6</f>
        <v>3.4530807469474576</v>
      </c>
      <c r="P6" s="71">
        <f>J6-G6</f>
        <v>3250708020000</v>
      </c>
      <c r="Q6" s="61">
        <f>P6/J6</f>
        <v>0.71040352853491606</v>
      </c>
      <c r="R6" s="61">
        <f>N6+O6+Q6</f>
        <v>4.2818185035389336</v>
      </c>
    </row>
    <row r="7" spans="1:18" s="61" customFormat="1">
      <c r="A7" s="70"/>
      <c r="B7" s="70"/>
      <c r="C7" s="61">
        <v>2023</v>
      </c>
      <c r="D7" s="71">
        <v>18996566408000</v>
      </c>
      <c r="E7" s="71">
        <v>13646859840000</v>
      </c>
      <c r="F7" s="71">
        <v>341541480000</v>
      </c>
      <c r="G7" s="71">
        <v>1244287024000</v>
      </c>
      <c r="H7" s="71" t="s">
        <v>42</v>
      </c>
      <c r="I7" s="71">
        <f>E7+F7</f>
        <v>13988401320000</v>
      </c>
      <c r="J7" s="71">
        <f>D7-I7</f>
        <v>5008165088000</v>
      </c>
      <c r="K7" s="71">
        <v>45107200584000</v>
      </c>
      <c r="L7" s="71">
        <v>3341063432000</v>
      </c>
      <c r="M7" s="71">
        <f>K7-L7</f>
        <v>41766137152000</v>
      </c>
      <c r="N7" s="61">
        <f>J7/M7</f>
        <v>0.11990970268027722</v>
      </c>
      <c r="O7" s="61">
        <f>J7/G7</f>
        <v>4.0249275218673342</v>
      </c>
      <c r="P7" s="71">
        <f>J7-G7</f>
        <v>3763878064000</v>
      </c>
      <c r="Q7" s="71">
        <f>P7/J7</f>
        <v>0.75154832116428827</v>
      </c>
      <c r="R7" s="71">
        <f>N7+O7+Q7</f>
        <v>4.8963855457119001</v>
      </c>
    </row>
    <row r="8" spans="1:18">
      <c r="A8" s="69">
        <v>3</v>
      </c>
      <c r="B8" s="69" t="s">
        <v>47</v>
      </c>
      <c r="C8">
        <v>2021</v>
      </c>
      <c r="D8" s="3">
        <v>38445595000</v>
      </c>
      <c r="E8" s="4">
        <v>32086534000</v>
      </c>
      <c r="F8" s="3">
        <v>3620917000</v>
      </c>
      <c r="G8" s="3">
        <v>2305659000</v>
      </c>
      <c r="H8" s="3">
        <v>2542548000</v>
      </c>
      <c r="I8" s="3">
        <f>E8+F8+H8</f>
        <v>38249999000</v>
      </c>
      <c r="J8" s="3">
        <f>D8-I8</f>
        <v>195596000</v>
      </c>
      <c r="K8" s="7">
        <v>32916154000</v>
      </c>
      <c r="L8" s="7">
        <v>6562383000</v>
      </c>
      <c r="M8" s="3">
        <f>K8-L8</f>
        <v>26353771000</v>
      </c>
      <c r="N8">
        <f>J8/M8</f>
        <v>7.4219359347093058E-3</v>
      </c>
      <c r="O8">
        <f>J8/G8</f>
        <v>8.4833013034451316E-2</v>
      </c>
      <c r="P8" s="3">
        <f>J8-G8</f>
        <v>-2110063000</v>
      </c>
      <c r="Q8">
        <f>P8/J8</f>
        <v>-10.787863759995092</v>
      </c>
      <c r="R8">
        <f>N8+O8+Q8</f>
        <v>-10.695608811025933</v>
      </c>
    </row>
    <row r="9" spans="1:18">
      <c r="A9" s="69"/>
      <c r="B9" s="69"/>
      <c r="C9">
        <v>2022</v>
      </c>
      <c r="D9" s="3">
        <v>45930356000</v>
      </c>
      <c r="E9" s="4">
        <v>37719837000</v>
      </c>
      <c r="F9" s="3">
        <v>4268648000</v>
      </c>
      <c r="G9" s="6">
        <v>1670046000</v>
      </c>
      <c r="H9" s="3">
        <v>3351019000</v>
      </c>
      <c r="I9" s="3">
        <f>E9+F9+H9</f>
        <v>45339504000</v>
      </c>
      <c r="J9" s="3">
        <f>D9-I9</f>
        <v>590852000</v>
      </c>
      <c r="K9" s="7">
        <v>33637271000</v>
      </c>
      <c r="L9" s="7">
        <v>5971662000</v>
      </c>
      <c r="M9" s="3">
        <f>K9-L9</f>
        <v>27665609000</v>
      </c>
      <c r="N9">
        <f>J9/M9</f>
        <v>2.1356912837161835E-2</v>
      </c>
      <c r="O9">
        <f>J9/G9</f>
        <v>0.35379384759461713</v>
      </c>
      <c r="P9" s="3">
        <f>J9-G9</f>
        <v>-1079194000</v>
      </c>
      <c r="Q9">
        <f>P9/J9</f>
        <v>-1.8265047761537576</v>
      </c>
      <c r="R9">
        <f>N9+O9+Q9</f>
        <v>-1.4513540157219786</v>
      </c>
    </row>
    <row r="10" spans="1:18">
      <c r="A10" s="69"/>
      <c r="B10" s="69"/>
      <c r="C10">
        <v>2023</v>
      </c>
      <c r="D10" s="3">
        <v>41047693000</v>
      </c>
      <c r="E10" s="5">
        <v>34733015000</v>
      </c>
      <c r="F10" s="3">
        <v>3697784000</v>
      </c>
      <c r="G10" s="6">
        <v>2280373000</v>
      </c>
      <c r="H10" s="3">
        <v>2863958000</v>
      </c>
      <c r="I10" s="3">
        <f>E10+F10+H10</f>
        <v>41294757000</v>
      </c>
      <c r="J10" s="3">
        <f>D10-I10</f>
        <v>-247064000</v>
      </c>
      <c r="K10" s="8">
        <v>42851329000</v>
      </c>
      <c r="L10" s="8">
        <v>8576440000</v>
      </c>
      <c r="M10" s="3">
        <f>K10-L10</f>
        <v>34274889000</v>
      </c>
      <c r="N10">
        <f>J10/M10</f>
        <v>-7.2083092668804851E-3</v>
      </c>
      <c r="O10">
        <f>J10/G10</f>
        <v>-0.10834367886306319</v>
      </c>
      <c r="P10" s="3">
        <f>J10-G10</f>
        <v>-2527437000</v>
      </c>
      <c r="Q10">
        <f>P10/J10</f>
        <v>10.229887802350808</v>
      </c>
      <c r="R10">
        <f>N10+O10+Q10</f>
        <v>10.114335814220864</v>
      </c>
    </row>
    <row r="11" spans="1:18">
      <c r="A11" s="69">
        <v>4</v>
      </c>
      <c r="B11" s="69" t="s">
        <v>48</v>
      </c>
      <c r="C11">
        <v>2021</v>
      </c>
      <c r="D11" s="3">
        <v>9865195415365</v>
      </c>
      <c r="E11" s="3">
        <v>4848045414031</v>
      </c>
      <c r="F11" s="3">
        <v>1198342925016</v>
      </c>
      <c r="G11" s="3">
        <v>152249716316</v>
      </c>
      <c r="H11" s="3">
        <v>119301981749</v>
      </c>
      <c r="I11" s="3">
        <f>E11+F11+H11</f>
        <v>6165690320796</v>
      </c>
      <c r="J11" s="3">
        <f>D11-I11</f>
        <v>3699505094569</v>
      </c>
      <c r="K11" s="3">
        <v>6211543780834</v>
      </c>
      <c r="L11" s="3">
        <v>2421260478323</v>
      </c>
      <c r="M11" s="3">
        <f>K11-L11</f>
        <v>3790283302511</v>
      </c>
      <c r="N11">
        <f>J11/M11</f>
        <v>0.97604975652298576</v>
      </c>
      <c r="O11">
        <f>J11/G11</f>
        <v>24.29892931222636</v>
      </c>
      <c r="P11" s="3">
        <f>J11-G11</f>
        <v>3547255378253</v>
      </c>
      <c r="Q11">
        <f>P11/J11</f>
        <v>0.958845923326472</v>
      </c>
      <c r="R11">
        <f>N11+O11+Q11</f>
        <v>26.233824992075817</v>
      </c>
    </row>
    <row r="12" spans="1:18">
      <c r="A12" s="69"/>
      <c r="B12" s="69"/>
      <c r="C12">
        <v>2022</v>
      </c>
      <c r="D12" s="3">
        <v>16187448556584</v>
      </c>
      <c r="E12" s="3">
        <v>8899259990730</v>
      </c>
      <c r="F12" s="3">
        <v>1868755335640</v>
      </c>
      <c r="G12" s="3">
        <v>203575232813</v>
      </c>
      <c r="H12" s="3">
        <v>137364696562</v>
      </c>
      <c r="I12" s="3">
        <f>E12+F12+H12</f>
        <v>10905380022932</v>
      </c>
      <c r="J12" s="3">
        <f>D12-I12</f>
        <v>5282068533652</v>
      </c>
      <c r="K12" s="3">
        <v>6368399213925</v>
      </c>
      <c r="L12" s="3">
        <v>2693918396544</v>
      </c>
      <c r="M12" s="3">
        <f>K12-L12</f>
        <v>3674480817381</v>
      </c>
      <c r="N12">
        <f>J12/M12</f>
        <v>1.4375006419047831</v>
      </c>
      <c r="O12">
        <f>J12/G12</f>
        <v>25.946518447575588</v>
      </c>
      <c r="P12" s="3">
        <f>J12-G12</f>
        <v>5078493300839</v>
      </c>
      <c r="Q12">
        <f>P12/J12</f>
        <v>0.96145918374287942</v>
      </c>
      <c r="R12">
        <f>N12+O12+Q12</f>
        <v>28.34547827322325</v>
      </c>
    </row>
    <row r="13" spans="1:18">
      <c r="A13" s="69"/>
      <c r="B13" s="69"/>
      <c r="C13">
        <v>2023</v>
      </c>
      <c r="D13" s="3">
        <v>17486933118096</v>
      </c>
      <c r="E13" s="3">
        <v>12071581368096</v>
      </c>
      <c r="F13" s="3">
        <v>2511095482808</v>
      </c>
      <c r="G13" s="3">
        <v>266362164888</v>
      </c>
      <c r="H13" s="3">
        <v>197169483800</v>
      </c>
      <c r="I13" s="3">
        <f>E13+F13+H13</f>
        <v>14779846334704</v>
      </c>
      <c r="J13" s="3">
        <f>D13-I13</f>
        <v>2707086783392</v>
      </c>
      <c r="K13" s="3">
        <v>6235071697368</v>
      </c>
      <c r="L13" s="3">
        <v>2367719252296</v>
      </c>
      <c r="M13" s="3">
        <f>K13-L13</f>
        <v>3867352445072</v>
      </c>
      <c r="N13">
        <f>J13/M13</f>
        <v>0.69998450408664559</v>
      </c>
      <c r="O13">
        <f>J13/G13</f>
        <v>10.163180587341586</v>
      </c>
      <c r="P13" s="3">
        <f>J13-G13</f>
        <v>2440724618504</v>
      </c>
      <c r="Q13">
        <f>P13/J13</f>
        <v>0.9016056055084255</v>
      </c>
      <c r="R13">
        <f>N13+O13+Q13</f>
        <v>11.764770696936656</v>
      </c>
    </row>
    <row r="14" spans="1:18">
      <c r="A14" s="69">
        <v>5</v>
      </c>
      <c r="B14" s="69" t="s">
        <v>50</v>
      </c>
      <c r="C14">
        <v>2021</v>
      </c>
      <c r="D14" s="3">
        <v>14402322347875</v>
      </c>
      <c r="E14" s="3">
        <v>11520514359765</v>
      </c>
      <c r="F14" s="3">
        <v>1112467673835</v>
      </c>
      <c r="G14" s="3">
        <v>8389273701055</v>
      </c>
      <c r="H14" s="3" t="s">
        <v>42</v>
      </c>
      <c r="I14" s="3">
        <f>E14+F14</f>
        <v>12632982033600</v>
      </c>
      <c r="J14" s="3">
        <f>D14-I14</f>
        <v>1769340314275</v>
      </c>
      <c r="K14" s="3">
        <v>60336801380510</v>
      </c>
      <c r="L14" s="3">
        <v>41100670720850</v>
      </c>
      <c r="M14" s="3">
        <f>K14-L14</f>
        <v>19236130659660</v>
      </c>
      <c r="N14">
        <f>J14/M14</f>
        <v>9.1980052827644557E-2</v>
      </c>
      <c r="O14">
        <f>J14/G14</f>
        <v>0.21090506488690375</v>
      </c>
      <c r="P14" s="3">
        <f>J14-G14</f>
        <v>-6619933386780</v>
      </c>
      <c r="Q14">
        <f>P14/J14</f>
        <v>-3.7414698197800154</v>
      </c>
      <c r="R14">
        <f>N14+O14+Q14</f>
        <v>-3.4385847020654672</v>
      </c>
    </row>
    <row r="15" spans="1:18">
      <c r="A15" s="69"/>
      <c r="B15" s="69"/>
      <c r="C15">
        <v>2022</v>
      </c>
      <c r="D15" s="3">
        <v>286407498859375</v>
      </c>
      <c r="E15" s="3">
        <v>22803734078125</v>
      </c>
      <c r="F15" s="3">
        <v>2301214562500</v>
      </c>
      <c r="G15" s="3">
        <v>11542071281250</v>
      </c>
      <c r="H15" s="3" t="s">
        <v>42</v>
      </c>
      <c r="I15" s="3">
        <f>E15+F15</f>
        <v>25104948640625</v>
      </c>
      <c r="J15" s="3">
        <f>D15-I15</f>
        <v>261302550218750</v>
      </c>
      <c r="K15" s="3">
        <v>70125733890625</v>
      </c>
      <c r="L15" s="3">
        <v>14418152343750</v>
      </c>
      <c r="M15" s="3">
        <f>K15-L15</f>
        <v>55707581546875</v>
      </c>
      <c r="N15">
        <f>J15/M15</f>
        <v>4.6906101999577503</v>
      </c>
      <c r="O15">
        <f>J15/G15</f>
        <v>22.639138491826319</v>
      </c>
      <c r="P15" s="3">
        <f>J15-G15</f>
        <v>249760478937500</v>
      </c>
      <c r="Q15">
        <f>P15/J15</f>
        <v>0.95582870786531726</v>
      </c>
      <c r="R15">
        <f>N15+O15+Q15</f>
        <v>28.285577399649387</v>
      </c>
    </row>
    <row r="16" spans="1:18">
      <c r="A16" s="69"/>
      <c r="B16" s="69"/>
      <c r="C16">
        <v>2023</v>
      </c>
      <c r="D16" s="3">
        <v>25844331800760</v>
      </c>
      <c r="E16" s="3">
        <v>23732186613024</v>
      </c>
      <c r="F16" s="3">
        <v>1238145718344</v>
      </c>
      <c r="G16" s="3">
        <v>10852807808784</v>
      </c>
      <c r="H16" s="3" t="s">
        <v>42</v>
      </c>
      <c r="I16" s="3">
        <f>E16+F16</f>
        <v>24970332331368</v>
      </c>
      <c r="J16" s="3">
        <f>D16-I16</f>
        <v>873999469392</v>
      </c>
      <c r="K16" s="3">
        <v>64654247818944</v>
      </c>
      <c r="L16" s="3">
        <v>13048220034936</v>
      </c>
      <c r="M16" s="3">
        <f>K16-L16</f>
        <v>51606027784008</v>
      </c>
      <c r="N16">
        <f>J16/M16</f>
        <v>1.6935995792003982E-2</v>
      </c>
      <c r="O16">
        <f>J16/G16</f>
        <v>8.0532106049515217E-2</v>
      </c>
      <c r="P16" s="3">
        <f>J16-G16</f>
        <v>-9978808339392</v>
      </c>
      <c r="Q16">
        <f>P16/J16</f>
        <v>-11.417407777528497</v>
      </c>
      <c r="R16">
        <f>N16+O16+Q16</f>
        <v>-11.319939675686978</v>
      </c>
    </row>
    <row r="17" spans="1:18">
      <c r="A17" s="69">
        <v>6</v>
      </c>
      <c r="B17" s="69" t="s">
        <v>51</v>
      </c>
      <c r="C17">
        <v>2021</v>
      </c>
      <c r="D17" s="3">
        <v>22629971789979</v>
      </c>
      <c r="E17" s="3">
        <v>11831756186941</v>
      </c>
      <c r="F17" s="3">
        <v>4047922154816</v>
      </c>
      <c r="G17" s="3">
        <v>572787325251</v>
      </c>
      <c r="H17" s="3">
        <v>1251695058472</v>
      </c>
      <c r="I17" s="3">
        <f>E17+F17+H17</f>
        <v>17131373400229</v>
      </c>
      <c r="J17" s="3">
        <f>D17-I17</f>
        <v>5498598389750</v>
      </c>
      <c r="K17" s="3">
        <v>11829385364053</v>
      </c>
      <c r="L17" s="3">
        <v>6067486910517</v>
      </c>
      <c r="M17" s="3">
        <f>K17-L17</f>
        <v>5761898453536</v>
      </c>
      <c r="N17">
        <f>J17/M17</f>
        <v>0.95430324468415162</v>
      </c>
      <c r="O17">
        <f>J17/G17</f>
        <v>9.599720781776151</v>
      </c>
      <c r="P17" s="3">
        <f>J17-G17</f>
        <v>4925811064499</v>
      </c>
      <c r="Q17">
        <f>P17/J17</f>
        <v>0.89583030353358062</v>
      </c>
      <c r="R17">
        <f>N17+O17+Q17</f>
        <v>11.449854329993883</v>
      </c>
    </row>
    <row r="18" spans="1:18">
      <c r="A18" s="69"/>
      <c r="B18" s="69"/>
      <c r="C18">
        <v>2022</v>
      </c>
      <c r="D18" s="3">
        <v>45933960023593</v>
      </c>
      <c r="E18" s="3">
        <v>25255983435797</v>
      </c>
      <c r="F18" s="3">
        <v>6255579518008</v>
      </c>
      <c r="G18" s="3">
        <v>714303447587</v>
      </c>
      <c r="H18" s="3">
        <v>1721133995616</v>
      </c>
      <c r="I18" s="3">
        <f>E18+F18+H18</f>
        <v>33232696949421</v>
      </c>
      <c r="J18" s="3">
        <f>D18-I18</f>
        <v>12701263074172</v>
      </c>
      <c r="K18" s="3">
        <v>17761664513724</v>
      </c>
      <c r="L18" s="3">
        <v>7444837391924</v>
      </c>
      <c r="M18" s="3">
        <f>K18-L18</f>
        <v>10316827121800</v>
      </c>
      <c r="N18">
        <f>J18/M18</f>
        <v>1.2311210534228649</v>
      </c>
      <c r="O18">
        <f>J18/G18</f>
        <v>17.781326853563904</v>
      </c>
      <c r="P18" s="3">
        <f>J18-G18</f>
        <v>11986959626585</v>
      </c>
      <c r="Q18">
        <f>P18/J18</f>
        <v>0.94376122725624545</v>
      </c>
      <c r="R18">
        <f>N18+O18+Q18</f>
        <v>19.956209134243014</v>
      </c>
    </row>
    <row r="19" spans="1:18">
      <c r="A19" s="69"/>
      <c r="B19" s="69"/>
      <c r="C19">
        <v>2023</v>
      </c>
      <c r="D19" s="3">
        <v>44682475285808</v>
      </c>
      <c r="E19" s="3">
        <v>27035580740570</v>
      </c>
      <c r="F19" s="3">
        <v>6959759003994</v>
      </c>
      <c r="G19" s="3">
        <v>598919114394</v>
      </c>
      <c r="H19" s="3">
        <v>2080369348070</v>
      </c>
      <c r="I19" s="3">
        <f>E19+F19+H19</f>
        <v>36075709092634</v>
      </c>
      <c r="J19" s="3">
        <f>D19-I19</f>
        <v>8606766193174</v>
      </c>
      <c r="K19" s="3">
        <v>20202826488510</v>
      </c>
      <c r="L19" s="3">
        <v>9475584377188</v>
      </c>
      <c r="M19" s="3">
        <f>K19-L19</f>
        <v>10727242111322</v>
      </c>
      <c r="N19">
        <f>J19/M19</f>
        <v>0.80232795194302953</v>
      </c>
      <c r="O19">
        <f>J19/G19</f>
        <v>14.370498430130288</v>
      </c>
      <c r="P19" s="3">
        <f>J19-G19</f>
        <v>8007847078780</v>
      </c>
      <c r="Q19">
        <f>P19/J19</f>
        <v>0.93041299124995391</v>
      </c>
      <c r="R19">
        <f>N19+O19+Q19</f>
        <v>16.103239373323273</v>
      </c>
    </row>
    <row r="20" spans="1:18">
      <c r="A20" s="69">
        <v>7</v>
      </c>
      <c r="B20" s="69" t="s">
        <v>53</v>
      </c>
      <c r="C20">
        <v>2021</v>
      </c>
      <c r="D20" s="3">
        <v>4796888452073</v>
      </c>
      <c r="E20" s="3">
        <v>2304569024393</v>
      </c>
      <c r="F20" s="3">
        <v>375396742757</v>
      </c>
      <c r="G20" s="3">
        <v>236643388629</v>
      </c>
      <c r="H20" s="3" t="s">
        <v>42</v>
      </c>
      <c r="I20" s="3">
        <f>E20+F20</f>
        <v>2679965767150</v>
      </c>
      <c r="J20" s="3">
        <f>D20-I20</f>
        <v>2116922684923</v>
      </c>
      <c r="K20" s="3">
        <v>7115659911581</v>
      </c>
      <c r="L20" s="3">
        <v>353323099172</v>
      </c>
      <c r="M20" s="3">
        <f>K20-L20</f>
        <v>6762336812409</v>
      </c>
      <c r="N20">
        <f>J20/M20</f>
        <v>0.31304602885771848</v>
      </c>
      <c r="O20">
        <f>J20/G20</f>
        <v>8.9456236119143231</v>
      </c>
      <c r="P20" s="3">
        <f>J20-G20</f>
        <v>1880279296294</v>
      </c>
      <c r="Q20">
        <f>P20/J20</f>
        <v>0.88821349484588874</v>
      </c>
      <c r="R20">
        <f>N20+O20+Q20</f>
        <v>10.14688313561793</v>
      </c>
    </row>
    <row r="21" spans="1:18">
      <c r="A21" s="69"/>
      <c r="B21" s="69"/>
      <c r="C21">
        <v>2022</v>
      </c>
      <c r="D21" s="3">
        <v>14227710953145</v>
      </c>
      <c r="E21" s="3">
        <v>5709450717033</v>
      </c>
      <c r="F21" s="3">
        <v>564264473097</v>
      </c>
      <c r="G21" s="3">
        <v>281620043054</v>
      </c>
      <c r="H21" s="3" t="s">
        <v>42</v>
      </c>
      <c r="I21" s="3">
        <f>E21+F21</f>
        <v>6273715190130</v>
      </c>
      <c r="J21" s="3">
        <f>D21-I21</f>
        <v>7953995763015</v>
      </c>
      <c r="K21" s="3">
        <v>20116894920736</v>
      </c>
      <c r="L21" s="3">
        <v>3550773051393</v>
      </c>
      <c r="M21" s="3">
        <f>K21-L21</f>
        <v>16566121869343</v>
      </c>
      <c r="N21">
        <f>J21/M21</f>
        <v>0.48013625794547227</v>
      </c>
      <c r="O21">
        <f>J21/G21</f>
        <v>28.243713326504391</v>
      </c>
      <c r="P21" s="3">
        <f>J21-G21</f>
        <v>7672375719961</v>
      </c>
      <c r="Q21">
        <f>P21/J21</f>
        <v>0.96459389073809987</v>
      </c>
      <c r="R21">
        <f>N21+O21+Q21</f>
        <v>29.688443475187963</v>
      </c>
    </row>
    <row r="22" spans="1:18">
      <c r="A22" s="69"/>
      <c r="B22" s="69"/>
      <c r="C22">
        <v>2023</v>
      </c>
      <c r="D22" s="3">
        <v>15960149389448</v>
      </c>
      <c r="E22" s="3">
        <v>362418890904</v>
      </c>
      <c r="F22" s="3">
        <v>724600498736</v>
      </c>
      <c r="G22" s="3">
        <v>290563897448</v>
      </c>
      <c r="H22" s="3" t="s">
        <v>42</v>
      </c>
      <c r="I22" s="3">
        <f>E22+F22</f>
        <v>1087019389640</v>
      </c>
      <c r="J22" s="3">
        <f>D22-I22</f>
        <v>14873129999808</v>
      </c>
      <c r="K22" s="3">
        <v>25175980471872</v>
      </c>
      <c r="L22" s="3">
        <v>3959510048456</v>
      </c>
      <c r="M22" s="3">
        <f>K22-L22</f>
        <v>21216470423416</v>
      </c>
      <c r="N22">
        <f>J22/M22</f>
        <v>0.70101811012792026</v>
      </c>
      <c r="O22">
        <f>J22/G22</f>
        <v>51.187123143781932</v>
      </c>
      <c r="P22" s="3">
        <f>J22-G22</f>
        <v>14582566102360</v>
      </c>
      <c r="Q22">
        <f>P22/J22</f>
        <v>0.98046383663346248</v>
      </c>
      <c r="R22">
        <f>N22+O22+Q22</f>
        <v>52.868605090543312</v>
      </c>
    </row>
    <row r="23" spans="1:18">
      <c r="A23" s="69">
        <v>8</v>
      </c>
      <c r="B23" s="69" t="s">
        <v>54</v>
      </c>
      <c r="C23">
        <v>2021</v>
      </c>
      <c r="D23" s="3">
        <v>29866647753000</v>
      </c>
      <c r="E23" s="3">
        <v>16685986680000</v>
      </c>
      <c r="F23" s="3">
        <v>1802672731000</v>
      </c>
      <c r="G23" s="3">
        <v>890457139000</v>
      </c>
      <c r="H23" s="3">
        <v>358561473000</v>
      </c>
      <c r="I23" s="3">
        <f>E23+F23+H23</f>
        <v>18847220884000</v>
      </c>
      <c r="J23" s="3">
        <f>D23-I23</f>
        <v>11019426869000</v>
      </c>
      <c r="K23" s="3">
        <v>23962183059000</v>
      </c>
      <c r="L23" s="3">
        <v>5245369083000</v>
      </c>
      <c r="M23" s="3">
        <f>K23-L23</f>
        <v>18716813976000</v>
      </c>
      <c r="N23">
        <f>J23/M23</f>
        <v>0.58874479829365589</v>
      </c>
      <c r="O23">
        <f>J23/G23</f>
        <v>12.375022206430982</v>
      </c>
      <c r="P23" s="3">
        <f>J23-G23</f>
        <v>10128969730000</v>
      </c>
      <c r="Q23">
        <f>P23/J23</f>
        <v>0.91919206419845245</v>
      </c>
      <c r="R23">
        <f>N23+O23+Q23</f>
        <v>13.882959068923089</v>
      </c>
    </row>
    <row r="24" spans="1:18">
      <c r="A24" s="69"/>
      <c r="B24" s="69"/>
      <c r="C24">
        <v>2022</v>
      </c>
      <c r="D24" s="3">
        <v>57201266703000</v>
      </c>
      <c r="E24" s="3">
        <v>27400586151000</v>
      </c>
      <c r="F24" s="3">
        <v>3329875156000</v>
      </c>
      <c r="G24" s="3">
        <v>1242843386000</v>
      </c>
      <c r="H24" s="3">
        <v>659317672000</v>
      </c>
      <c r="I24" s="3">
        <f>E24+F24+H24</f>
        <v>31389778979000</v>
      </c>
      <c r="J24" s="3">
        <f>D24-I24</f>
        <v>25811487724000</v>
      </c>
      <c r="K24" s="3">
        <v>41532624387000</v>
      </c>
      <c r="L24" s="3">
        <v>9212278103000</v>
      </c>
      <c r="M24" s="3">
        <f>K24-L24</f>
        <v>32320346284000</v>
      </c>
      <c r="N24">
        <f>J24/M24</f>
        <v>0.79861420719919163</v>
      </c>
      <c r="O24">
        <f>J24/G24</f>
        <v>20.768093562514238</v>
      </c>
      <c r="P24" s="3">
        <f>J24-G24</f>
        <v>24568644338000</v>
      </c>
      <c r="Q24">
        <f>P24/J24</f>
        <v>0.95184921538465284</v>
      </c>
      <c r="R24">
        <f>N24+O24+Q24</f>
        <v>22.51855698509808</v>
      </c>
    </row>
    <row r="25" spans="1:18">
      <c r="A25" s="69"/>
      <c r="B25" s="69"/>
      <c r="C25">
        <v>2023</v>
      </c>
      <c r="D25" s="3">
        <v>36602440040000</v>
      </c>
      <c r="E25" s="3">
        <v>25155412568000</v>
      </c>
      <c r="F25" s="3">
        <v>2113194448000</v>
      </c>
      <c r="G25" s="3">
        <v>1109628264000</v>
      </c>
      <c r="H25" s="3">
        <v>651850144000</v>
      </c>
      <c r="I25" s="3">
        <f>E25+F25+H25</f>
        <v>27920457160000</v>
      </c>
      <c r="J25" s="3">
        <f>D25-I25</f>
        <v>8681982880000</v>
      </c>
      <c r="K25" s="3">
        <v>33727849352000</v>
      </c>
      <c r="L25" s="3">
        <v>4536219664000</v>
      </c>
      <c r="M25" s="3">
        <f>K25-L25</f>
        <v>29191629688000</v>
      </c>
      <c r="N25">
        <f>J25/M25</f>
        <v>0.29741343572774087</v>
      </c>
      <c r="O25">
        <f>J25/G25</f>
        <v>7.8242265105100097</v>
      </c>
      <c r="P25" s="3">
        <f>J25-G25</f>
        <v>7572354616000</v>
      </c>
      <c r="Q25">
        <f>P25/J25</f>
        <v>0.87219183919883514</v>
      </c>
      <c r="R25">
        <f>N25+O25+Q25</f>
        <v>8.993831785436587</v>
      </c>
    </row>
    <row r="26" spans="1:18">
      <c r="A26" s="69">
        <v>9</v>
      </c>
      <c r="B26" s="69" t="s">
        <v>55</v>
      </c>
      <c r="C26">
        <v>2021</v>
      </c>
      <c r="D26" s="14">
        <v>29261468000</v>
      </c>
      <c r="E26" s="14">
        <v>15777245000</v>
      </c>
      <c r="F26" s="14">
        <v>1014269000</v>
      </c>
      <c r="G26" s="14">
        <v>14194159000</v>
      </c>
      <c r="H26" s="14">
        <v>2579462000</v>
      </c>
      <c r="I26" s="3">
        <f>E26+F26+H26</f>
        <v>19370976000</v>
      </c>
      <c r="J26" s="3">
        <f>D26-I26</f>
        <v>9890492000</v>
      </c>
      <c r="K26" s="14">
        <v>18211500000</v>
      </c>
      <c r="L26" s="14">
        <v>7500647000</v>
      </c>
      <c r="M26" s="3">
        <f>K26-L26</f>
        <v>10710853000</v>
      </c>
      <c r="N26">
        <f>J26/M26</f>
        <v>0.92340843441694143</v>
      </c>
      <c r="O26">
        <f>J26/G26</f>
        <v>0.69680014152300251</v>
      </c>
      <c r="P26" s="3">
        <f>J26-G26</f>
        <v>-4303667000</v>
      </c>
      <c r="Q26">
        <f>P26/J26</f>
        <v>-0.43513174066568172</v>
      </c>
      <c r="R26">
        <f>N26+O26+Q26</f>
        <v>1.1850768352742622</v>
      </c>
    </row>
    <row r="27" spans="1:18">
      <c r="A27" s="69"/>
      <c r="B27" s="69"/>
      <c r="C27">
        <v>2022</v>
      </c>
      <c r="D27" s="14">
        <v>42648590000</v>
      </c>
      <c r="E27" s="14">
        <v>24682304000</v>
      </c>
      <c r="F27" s="15">
        <v>953120000</v>
      </c>
      <c r="G27" s="14">
        <v>22586762000</v>
      </c>
      <c r="H27" s="14">
        <v>2390336000</v>
      </c>
      <c r="I27" s="3">
        <f>E27+F27+H27</f>
        <v>28025760000</v>
      </c>
      <c r="J27" s="3">
        <f>D27-I27</f>
        <v>14622830000</v>
      </c>
      <c r="K27" s="14">
        <v>45359207000</v>
      </c>
      <c r="L27" s="14">
        <v>1070178000</v>
      </c>
      <c r="M27" s="3">
        <f>K27-L27</f>
        <v>44289029000</v>
      </c>
      <c r="N27">
        <f>J27/M27</f>
        <v>0.33016822292491443</v>
      </c>
      <c r="O27">
        <f>J27/G27</f>
        <v>0.64740709624513681</v>
      </c>
      <c r="P27" s="3">
        <f>J27-G27</f>
        <v>-7963932000</v>
      </c>
      <c r="Q27">
        <f>P27/J27</f>
        <v>-0.54462316801877608</v>
      </c>
      <c r="R27">
        <f>N27+O27+Q27</f>
        <v>0.43295215115127517</v>
      </c>
    </row>
    <row r="28" spans="1:18">
      <c r="A28" s="69"/>
      <c r="B28" s="69"/>
      <c r="C28">
        <v>2023</v>
      </c>
      <c r="D28" s="13">
        <v>38488867000</v>
      </c>
      <c r="E28" s="14">
        <v>29331562000</v>
      </c>
      <c r="F28" s="15">
        <v>656362000</v>
      </c>
      <c r="G28" s="14">
        <v>28936511000</v>
      </c>
      <c r="H28" s="14">
        <v>1936635000</v>
      </c>
      <c r="I28" s="3">
        <f>E28+F28+H28</f>
        <v>31924559000</v>
      </c>
      <c r="J28" s="3">
        <f>D28-I28</f>
        <v>6564308000</v>
      </c>
      <c r="K28" s="14">
        <v>38765189000</v>
      </c>
      <c r="L28" s="14">
        <v>9968101000</v>
      </c>
      <c r="M28" s="3">
        <f>K28-L28</f>
        <v>28797088000</v>
      </c>
      <c r="N28">
        <f>J28/M28</f>
        <v>0.22795040943028683</v>
      </c>
      <c r="O28">
        <f>J28/G28</f>
        <v>0.22685209008093615</v>
      </c>
      <c r="P28" s="3">
        <f>J28-G28</f>
        <v>-22372203000</v>
      </c>
      <c r="Q28">
        <f>P28/J28</f>
        <v>-3.4081586360664367</v>
      </c>
      <c r="R28">
        <f>N28+O28+Q28</f>
        <v>-2.9533561365552137</v>
      </c>
    </row>
    <row r="29" spans="1:18">
      <c r="A29" s="69">
        <v>10</v>
      </c>
      <c r="B29" s="69" t="s">
        <v>56</v>
      </c>
      <c r="C29">
        <v>2021</v>
      </c>
      <c r="D29" s="3">
        <v>508273589516</v>
      </c>
      <c r="E29" s="3">
        <v>346110488109</v>
      </c>
      <c r="F29" s="3">
        <v>41394931902</v>
      </c>
      <c r="G29" s="3">
        <v>24360887539</v>
      </c>
      <c r="H29" s="3" t="s">
        <v>42</v>
      </c>
      <c r="I29" s="3">
        <f>E29+G29</f>
        <v>370471375648</v>
      </c>
      <c r="J29" s="3">
        <f>D29-I29</f>
        <v>137802213868</v>
      </c>
      <c r="K29" s="3">
        <v>1051640434770</v>
      </c>
      <c r="L29" s="3">
        <v>111872346585</v>
      </c>
      <c r="M29" s="3">
        <f>K29-L29</f>
        <v>939768088185</v>
      </c>
      <c r="N29">
        <f>J29/M29</f>
        <v>0.14663427669068996</v>
      </c>
      <c r="O29">
        <f>J29/G29</f>
        <v>5.656699233449058</v>
      </c>
      <c r="P29" s="3">
        <f>J29-G29</f>
        <v>113441326329</v>
      </c>
      <c r="Q29">
        <f>P29/J29</f>
        <v>0.82321846031925749</v>
      </c>
      <c r="R29">
        <f>N29+O29+Q29</f>
        <v>6.6265519704590048</v>
      </c>
    </row>
    <row r="30" spans="1:18">
      <c r="A30" s="69"/>
      <c r="B30" s="69"/>
      <c r="C30">
        <v>2022</v>
      </c>
      <c r="D30" s="3">
        <v>1049271370556</v>
      </c>
      <c r="E30" s="3">
        <v>711910933902</v>
      </c>
      <c r="F30" s="3">
        <v>59697968732</v>
      </c>
      <c r="G30" s="3">
        <v>31378962034</v>
      </c>
      <c r="H30" s="3">
        <v>61243185507</v>
      </c>
      <c r="I30" s="3">
        <f>E30+F30+H30</f>
        <v>832852088141</v>
      </c>
      <c r="J30" s="3">
        <f>D30-I30</f>
        <v>216419282415</v>
      </c>
      <c r="K30" s="3">
        <v>1182852785319</v>
      </c>
      <c r="L30" s="3">
        <v>159985988549</v>
      </c>
      <c r="M30" s="3">
        <f>K30-L30</f>
        <v>1022866796770</v>
      </c>
      <c r="N30">
        <f>J30/M30</f>
        <v>0.21158110039196398</v>
      </c>
      <c r="O30">
        <f>J30/G30</f>
        <v>6.8969547871119365</v>
      </c>
      <c r="P30" s="3">
        <f>J30-G30</f>
        <v>185040320381</v>
      </c>
      <c r="Q30">
        <f>P30/J30</f>
        <v>0.85500847390377854</v>
      </c>
      <c r="R30">
        <f>N30+O30+Q30</f>
        <v>7.9635443614076786</v>
      </c>
    </row>
    <row r="31" spans="1:18">
      <c r="A31" s="69"/>
      <c r="B31" s="69"/>
      <c r="C31">
        <v>2023</v>
      </c>
      <c r="D31" s="3">
        <v>1016267098417</v>
      </c>
      <c r="E31" s="3">
        <v>838890686178</v>
      </c>
      <c r="F31" s="5" t="s">
        <v>42</v>
      </c>
      <c r="G31" s="3">
        <v>39004479449</v>
      </c>
      <c r="H31" s="3">
        <v>66808366107</v>
      </c>
      <c r="I31" s="3">
        <f>E31+H31</f>
        <v>905699052285</v>
      </c>
      <c r="J31" s="3">
        <f>D31-I31</f>
        <v>110568046132</v>
      </c>
      <c r="K31" s="3">
        <v>1007863610940</v>
      </c>
      <c r="L31" s="3">
        <v>175199888029</v>
      </c>
      <c r="M31" s="3">
        <f>K31-L31</f>
        <v>832663722911</v>
      </c>
      <c r="N31">
        <f>J31/M31</f>
        <v>0.13278835511826204</v>
      </c>
      <c r="O31">
        <f>J31/G31</f>
        <v>2.8347525128895099</v>
      </c>
      <c r="P31" s="3">
        <f>J31-G31</f>
        <v>71563566683</v>
      </c>
      <c r="Q31">
        <f>P31/J31</f>
        <v>0.64723551863768047</v>
      </c>
      <c r="R31">
        <f>N31+O31+Q31</f>
        <v>3.6147763866454525</v>
      </c>
    </row>
    <row r="32" spans="1:18">
      <c r="A32" s="69">
        <v>11</v>
      </c>
      <c r="B32" s="69" t="s">
        <v>69</v>
      </c>
      <c r="C32">
        <v>2021</v>
      </c>
      <c r="D32" s="3">
        <v>6601785620197</v>
      </c>
      <c r="E32" s="3">
        <v>5491622974831</v>
      </c>
      <c r="F32" s="3" t="s">
        <v>42</v>
      </c>
      <c r="G32" s="3">
        <v>313558392662</v>
      </c>
      <c r="H32" s="3">
        <v>293794415031</v>
      </c>
      <c r="I32" s="3">
        <f>E32+H32</f>
        <v>5785417389862</v>
      </c>
      <c r="J32" s="3">
        <f>D32-I32</f>
        <v>816368230335</v>
      </c>
      <c r="K32" s="3">
        <v>12244255782796</v>
      </c>
      <c r="L32" s="3">
        <v>1713617304949</v>
      </c>
      <c r="M32" s="3">
        <f>K32-L32</f>
        <v>10530638477847</v>
      </c>
      <c r="N32">
        <f>J32/M32</f>
        <v>7.7523146583407102E-2</v>
      </c>
      <c r="O32">
        <f>J32/G32</f>
        <v>2.6035604513861741</v>
      </c>
      <c r="P32" s="3">
        <f>J32-G32</f>
        <v>502809837673</v>
      </c>
      <c r="Q32">
        <f>P32/J32</f>
        <v>0.61591058910593566</v>
      </c>
      <c r="R32">
        <f>N32+O32+Q32</f>
        <v>3.2969941870755166</v>
      </c>
    </row>
    <row r="33" spans="1:18">
      <c r="A33" s="69"/>
      <c r="B33" s="69"/>
      <c r="C33">
        <v>2022</v>
      </c>
      <c r="D33" s="3">
        <v>10001619411640</v>
      </c>
      <c r="E33" s="3">
        <v>7861951416751</v>
      </c>
      <c r="G33" s="3">
        <v>1686980468709</v>
      </c>
      <c r="H33" s="3">
        <v>520548653337</v>
      </c>
      <c r="I33" s="3">
        <f>E33+H33</f>
        <v>8382500070088</v>
      </c>
      <c r="J33" s="3">
        <f>D33-I33</f>
        <v>1619119341552</v>
      </c>
      <c r="K33" s="3">
        <v>14147353261167</v>
      </c>
      <c r="L33" s="3">
        <v>2075010548806</v>
      </c>
      <c r="M33" s="3">
        <f>K33-L33</f>
        <v>12072342712361</v>
      </c>
      <c r="N33">
        <f>J33/M33</f>
        <v>0.13411807303102541</v>
      </c>
      <c r="O33">
        <f>J33/G33</f>
        <v>0.95977361420850815</v>
      </c>
      <c r="P33" s="3">
        <f>J33-G33</f>
        <v>-67861127157</v>
      </c>
      <c r="Q33">
        <f>P33/J33</f>
        <v>-4.1912368912814052E-2</v>
      </c>
      <c r="R33">
        <f>N33+O33+Q33</f>
        <v>1.0519793183267194</v>
      </c>
    </row>
    <row r="34" spans="1:18">
      <c r="A34" s="69"/>
      <c r="B34" s="69"/>
      <c r="C34">
        <v>2023</v>
      </c>
      <c r="D34" s="3">
        <v>7727466569416</v>
      </c>
      <c r="E34" s="3">
        <v>6743512451040</v>
      </c>
      <c r="G34" s="3">
        <v>443756358456</v>
      </c>
      <c r="H34" s="3">
        <v>795203235096</v>
      </c>
      <c r="I34" s="3">
        <f>E34+H34</f>
        <v>7538715686136</v>
      </c>
      <c r="J34" s="3">
        <f>D34-I34</f>
        <v>188750883280</v>
      </c>
      <c r="K34" s="3">
        <v>14611866414848</v>
      </c>
      <c r="L34" s="3">
        <v>2287136721680</v>
      </c>
      <c r="M34" s="3">
        <f>K34-L34</f>
        <v>12324729693168</v>
      </c>
      <c r="N34">
        <f>J34/M34</f>
        <v>1.5314809166535374E-2</v>
      </c>
      <c r="O34">
        <f>J34/G34</f>
        <v>0.42534800839076947</v>
      </c>
      <c r="P34" s="3">
        <f>J34-G34</f>
        <v>-255005475176</v>
      </c>
      <c r="Q34">
        <f>P34/J34</f>
        <v>-1.3510160627842758</v>
      </c>
      <c r="R34">
        <f>N34+O34+Q34</f>
        <v>-0.91035324522697092</v>
      </c>
    </row>
    <row r="35" spans="1:18">
      <c r="A35" s="69">
        <v>12</v>
      </c>
      <c r="B35" s="69" t="s">
        <v>57</v>
      </c>
      <c r="C35">
        <v>2021</v>
      </c>
      <c r="D35" s="3">
        <v>1047417842777</v>
      </c>
      <c r="E35" s="3">
        <v>830707918961</v>
      </c>
      <c r="F35" s="3">
        <v>105094752250</v>
      </c>
      <c r="G35" s="3">
        <v>173759377676</v>
      </c>
      <c r="H35" s="3">
        <v>105094752250</v>
      </c>
      <c r="I35" s="3">
        <f>E35+H35</f>
        <v>935802671211</v>
      </c>
      <c r="J35" s="3">
        <f>D35-I35</f>
        <v>111615171566</v>
      </c>
      <c r="K35" s="3">
        <v>2534732103865</v>
      </c>
      <c r="L35" s="3">
        <v>85486649175</v>
      </c>
      <c r="M35" s="3">
        <f>K35-L35</f>
        <v>2449245454690</v>
      </c>
      <c r="N35">
        <f>J35/M35</f>
        <v>4.5571247811145611E-2</v>
      </c>
      <c r="O35">
        <f>J35/G35</f>
        <v>0.64235480731361139</v>
      </c>
      <c r="P35" s="3">
        <f>J35-G35</f>
        <v>-62144206110</v>
      </c>
      <c r="Q35">
        <f>P35/J35</f>
        <v>-0.55677203410696763</v>
      </c>
      <c r="R35">
        <f>N35+O35+Q35</f>
        <v>0.13115402101778939</v>
      </c>
    </row>
    <row r="36" spans="1:18">
      <c r="A36" s="69"/>
      <c r="B36" s="69"/>
      <c r="C36">
        <v>2022</v>
      </c>
      <c r="D36" s="3">
        <v>1390211803006</v>
      </c>
      <c r="E36" s="3">
        <v>974194559230</v>
      </c>
      <c r="F36" s="3">
        <v>77809207054</v>
      </c>
      <c r="G36" s="3">
        <v>179017930526</v>
      </c>
      <c r="H36" s="3">
        <v>77809207054</v>
      </c>
      <c r="I36" s="3">
        <f>E36+H36</f>
        <v>1052003766284</v>
      </c>
      <c r="J36" s="3">
        <f>D36-I36</f>
        <v>338208036722</v>
      </c>
      <c r="K36" s="3">
        <v>3319144600432</v>
      </c>
      <c r="L36" s="3">
        <v>249548844348</v>
      </c>
      <c r="M36" s="3">
        <f>K36-L36</f>
        <v>3069595756084</v>
      </c>
      <c r="N36">
        <f>J36/M36</f>
        <v>0.11017999228454266</v>
      </c>
      <c r="O36">
        <f>J36/G36</f>
        <v>1.8892411264517424</v>
      </c>
      <c r="P36" s="3">
        <f>J36-G36</f>
        <v>159190106196</v>
      </c>
      <c r="Q36">
        <f>P36/J36</f>
        <v>0.47068694091042834</v>
      </c>
      <c r="R36">
        <f>N36+O36+Q36</f>
        <v>2.4701080596467131</v>
      </c>
    </row>
    <row r="37" spans="1:18">
      <c r="A37" s="69"/>
      <c r="B37" s="69"/>
      <c r="C37">
        <v>2023</v>
      </c>
      <c r="D37" s="3">
        <v>974087446728</v>
      </c>
      <c r="E37" s="3">
        <v>680720149680</v>
      </c>
      <c r="F37" s="3">
        <v>79708335504</v>
      </c>
      <c r="G37" s="3">
        <v>111253310088</v>
      </c>
      <c r="H37" s="3">
        <v>79708335504</v>
      </c>
      <c r="I37" s="3">
        <f>E37+H37</f>
        <v>760428485184</v>
      </c>
      <c r="J37" s="3">
        <f>D37-I37</f>
        <v>213658961544</v>
      </c>
      <c r="K37" s="3">
        <v>3808801999176</v>
      </c>
      <c r="L37" s="3">
        <v>192370097600</v>
      </c>
      <c r="M37" s="3">
        <f>K37-L37</f>
        <v>3616431901576</v>
      </c>
      <c r="N37">
        <f>J37/M37</f>
        <v>5.908004556947135E-2</v>
      </c>
      <c r="O37">
        <f>J37/G37</f>
        <v>1.9204728504257391</v>
      </c>
      <c r="P37" s="3">
        <f>J37-G37</f>
        <v>102405651456</v>
      </c>
      <c r="Q37">
        <f>P37/J37</f>
        <v>0.47929490397205277</v>
      </c>
      <c r="R37">
        <f>N37+O37+Q37</f>
        <v>2.4588477999672631</v>
      </c>
    </row>
    <row r="38" spans="1:18">
      <c r="A38" s="69">
        <v>13</v>
      </c>
      <c r="B38" s="69" t="s">
        <v>58</v>
      </c>
      <c r="C38">
        <v>2021</v>
      </c>
      <c r="D38" s="3">
        <v>1551520394774</v>
      </c>
      <c r="E38" s="3">
        <v>1053528941559</v>
      </c>
      <c r="F38" s="3">
        <v>88710101889</v>
      </c>
      <c r="G38" s="3">
        <v>56348951643</v>
      </c>
      <c r="I38" s="3">
        <f>E38+H38</f>
        <v>1053528941559</v>
      </c>
      <c r="J38" s="3">
        <f>D38-I38</f>
        <v>497991453215</v>
      </c>
      <c r="K38" s="3">
        <v>2300678624350</v>
      </c>
      <c r="L38" s="3">
        <v>460479921688</v>
      </c>
      <c r="M38" s="3">
        <f>K38-L38</f>
        <v>1840198702662</v>
      </c>
      <c r="N38">
        <f>J38/M38</f>
        <v>0.27061830469427789</v>
      </c>
      <c r="O38">
        <f>J38/G38</f>
        <v>8.8376347508652096</v>
      </c>
      <c r="P38" s="3">
        <f>J38-G38</f>
        <v>441642501572</v>
      </c>
      <c r="Q38">
        <f>P38/J38</f>
        <v>0.88684755274570504</v>
      </c>
      <c r="R38">
        <f>N38+O38+Q38</f>
        <v>9.9951006083051919</v>
      </c>
    </row>
    <row r="39" spans="1:18">
      <c r="A39" s="69"/>
      <c r="B39" s="69"/>
      <c r="C39">
        <v>2022</v>
      </c>
      <c r="D39" s="3">
        <v>1876401608424</v>
      </c>
      <c r="E39" s="3">
        <v>1194721250216</v>
      </c>
      <c r="F39" s="3">
        <v>98187238840</v>
      </c>
      <c r="G39" s="3">
        <v>58978869703</v>
      </c>
      <c r="I39" s="3">
        <f>E39+H39</f>
        <v>1194721250216</v>
      </c>
      <c r="J39" s="3">
        <f>D39-I39</f>
        <v>681680358208</v>
      </c>
      <c r="K39" s="3">
        <v>2821424805757</v>
      </c>
      <c r="L39" s="3">
        <v>417401760548</v>
      </c>
      <c r="M39" s="3">
        <f>K39-L39</f>
        <v>2404023045209</v>
      </c>
      <c r="N39">
        <f>J39/M39</f>
        <v>0.28355816287473912</v>
      </c>
      <c r="O39">
        <f>J39/G39</f>
        <v>11.558043781454934</v>
      </c>
      <c r="P39" s="3">
        <f>J39-G39</f>
        <v>622701488505</v>
      </c>
      <c r="Q39">
        <f>P39/J39</f>
        <v>0.91348016853816427</v>
      </c>
      <c r="R39">
        <f>N39+O39+Q39</f>
        <v>12.755082112867838</v>
      </c>
    </row>
    <row r="40" spans="1:18">
      <c r="A40" s="69"/>
      <c r="B40" s="69"/>
      <c r="C40">
        <v>2023</v>
      </c>
      <c r="D40" s="3">
        <v>2593798422560</v>
      </c>
      <c r="E40" s="3">
        <v>1730037845984</v>
      </c>
      <c r="F40" s="3">
        <v>150599443560</v>
      </c>
      <c r="G40" s="3">
        <v>76744702000</v>
      </c>
      <c r="I40" s="3">
        <f>E40+H40</f>
        <v>1730037845984</v>
      </c>
      <c r="J40" s="3">
        <f>D40-I40</f>
        <v>863760576576</v>
      </c>
      <c r="K40" s="3">
        <v>3142890258688</v>
      </c>
      <c r="L40" s="3">
        <v>357986544248</v>
      </c>
      <c r="M40" s="3">
        <f>K40-L40</f>
        <v>2784903714440</v>
      </c>
      <c r="N40">
        <f>J40/M40</f>
        <v>0.31015814733461566</v>
      </c>
      <c r="O40">
        <f>J40/G40</f>
        <v>11.25498639079998</v>
      </c>
      <c r="P40" s="3">
        <f>J40-G40</f>
        <v>787015874576</v>
      </c>
      <c r="Q40">
        <f>P40/J40</f>
        <v>0.91115049229935829</v>
      </c>
      <c r="R40">
        <f>N40+O40+Q40</f>
        <v>12.476295030433953</v>
      </c>
    </row>
    <row r="41" spans="1:18">
      <c r="A41" s="69">
        <v>14</v>
      </c>
      <c r="B41" s="69" t="s">
        <v>59</v>
      </c>
      <c r="C41">
        <v>2021</v>
      </c>
      <c r="D41" s="1">
        <v>448008428000</v>
      </c>
      <c r="E41" s="1">
        <v>206885261000</v>
      </c>
      <c r="F41" s="1">
        <v>32772589000</v>
      </c>
      <c r="G41" s="2">
        <v>17194662000</v>
      </c>
      <c r="I41" s="3">
        <f>E41+H41</f>
        <v>206885261000</v>
      </c>
      <c r="J41" s="3">
        <f>D41-I41</f>
        <v>241123167000</v>
      </c>
      <c r="K41" s="3">
        <v>989060914000</v>
      </c>
      <c r="L41" s="1">
        <v>116195378000</v>
      </c>
      <c r="M41" s="3">
        <f>K41-L41</f>
        <v>872865536000</v>
      </c>
      <c r="N41">
        <f>J41/M41</f>
        <v>0.27624319789846763</v>
      </c>
      <c r="O41">
        <f>J41/G41</f>
        <v>14.023140844524889</v>
      </c>
      <c r="P41" s="3">
        <f>J41-G41</f>
        <v>223928505000</v>
      </c>
      <c r="Q41">
        <f>P41/J41</f>
        <v>0.92868929927417554</v>
      </c>
      <c r="R41">
        <f>N41+O41+Q41</f>
        <v>15.228073341697533</v>
      </c>
    </row>
    <row r="42" spans="1:18">
      <c r="A42" s="69"/>
      <c r="B42" s="69"/>
      <c r="C42">
        <v>2022</v>
      </c>
      <c r="D42" s="1">
        <v>781793751000</v>
      </c>
      <c r="E42" s="1">
        <v>319527366000</v>
      </c>
      <c r="F42" s="1">
        <v>44250820000</v>
      </c>
      <c r="G42" s="2">
        <v>35300290000</v>
      </c>
      <c r="I42" s="3">
        <f>E42+H42</f>
        <v>319527366000</v>
      </c>
      <c r="J42" s="3">
        <f>D42-I42</f>
        <v>462266385000</v>
      </c>
      <c r="K42" s="3">
        <v>1302505387000</v>
      </c>
      <c r="L42" s="1">
        <v>235004803000</v>
      </c>
      <c r="M42" s="3">
        <f>K42-L42</f>
        <v>1067500584000</v>
      </c>
      <c r="N42">
        <f>J42/M42</f>
        <v>0.43303618932727439</v>
      </c>
      <c r="O42">
        <f>J42/G42</f>
        <v>13.095257432729307</v>
      </c>
      <c r="P42" s="3">
        <f>J42-G42</f>
        <v>426966095000</v>
      </c>
      <c r="Q42">
        <f>P42/J42</f>
        <v>0.92363647640093927</v>
      </c>
      <c r="R42">
        <f>N42+O42+Q42</f>
        <v>14.45193009845752</v>
      </c>
    </row>
    <row r="43" spans="1:18">
      <c r="A43" s="69"/>
      <c r="B43" s="69"/>
      <c r="C43">
        <v>2023</v>
      </c>
      <c r="D43" s="1">
        <v>632232808000</v>
      </c>
      <c r="E43" s="1">
        <v>302612397000</v>
      </c>
      <c r="F43" s="1">
        <v>44223921000</v>
      </c>
      <c r="G43" s="3">
        <v>33914837000</v>
      </c>
      <c r="I43" s="3">
        <f>E43+H43</f>
        <v>302612397000</v>
      </c>
      <c r="J43" s="3">
        <f>D43-I43</f>
        <v>329620411000</v>
      </c>
      <c r="K43" s="3">
        <v>1150900654000</v>
      </c>
      <c r="L43" s="1">
        <v>47641053000</v>
      </c>
      <c r="M43" s="3">
        <f>K43-L43</f>
        <v>1103259601000</v>
      </c>
      <c r="N43">
        <f>J43/M43</f>
        <v>0.29876958306207391</v>
      </c>
      <c r="O43">
        <f>J43/G43</f>
        <v>9.7190622204671069</v>
      </c>
      <c r="P43" s="3">
        <f>J43-G43</f>
        <v>295705574000</v>
      </c>
      <c r="Q43">
        <f>P43/J43</f>
        <v>0.89710941474434358</v>
      </c>
      <c r="R43">
        <f>N43+O43+Q43</f>
        <v>10.914941218273524</v>
      </c>
    </row>
    <row r="44" spans="1:18">
      <c r="A44" s="69">
        <v>15</v>
      </c>
      <c r="B44" s="69" t="s">
        <v>70</v>
      </c>
      <c r="C44">
        <v>2021</v>
      </c>
      <c r="D44" s="3">
        <v>17866308690137</v>
      </c>
      <c r="E44" s="3">
        <v>10009147822333</v>
      </c>
      <c r="F44" s="3">
        <v>2303098133066</v>
      </c>
      <c r="G44" s="3">
        <v>6227534763754</v>
      </c>
      <c r="I44" s="3">
        <f>E44+H44</f>
        <v>10009147822333</v>
      </c>
      <c r="J44" s="3">
        <f>D44-I44</f>
        <v>7857160867804</v>
      </c>
      <c r="K44" s="3">
        <v>81103342779391</v>
      </c>
      <c r="L44" s="3">
        <v>14357131736512</v>
      </c>
      <c r="M44" s="3">
        <f>K44-L44</f>
        <v>66746211042879</v>
      </c>
      <c r="N44">
        <f>J44/M44</f>
        <v>0.11771695718812285</v>
      </c>
      <c r="O44">
        <f>J44/G44</f>
        <v>1.2616807719059042</v>
      </c>
      <c r="P44" s="3">
        <f>J44-G44</f>
        <v>1629626104050</v>
      </c>
      <c r="Q44">
        <f>P44/J44</f>
        <v>0.2074064832664505</v>
      </c>
      <c r="R44">
        <f>N44+O44+Q44</f>
        <v>1.5868042123604775</v>
      </c>
    </row>
    <row r="45" spans="1:18">
      <c r="A45" s="69"/>
      <c r="B45" s="69"/>
      <c r="C45">
        <v>2022</v>
      </c>
      <c r="D45" s="3">
        <v>36373652407062</v>
      </c>
      <c r="E45" s="3">
        <v>16772428098142</v>
      </c>
      <c r="F45" s="3">
        <v>3458567132028</v>
      </c>
      <c r="G45" s="3">
        <v>11754303485125</v>
      </c>
      <c r="I45" s="3">
        <f>E45+H45</f>
        <v>16772428098142</v>
      </c>
      <c r="J45" s="3">
        <f>D45-I45</f>
        <v>19601224308920</v>
      </c>
      <c r="K45" s="3">
        <v>109045810548806</v>
      </c>
      <c r="L45" s="3">
        <v>21697996021956</v>
      </c>
      <c r="M45" s="3">
        <f>K45-L45</f>
        <v>87347814526850</v>
      </c>
      <c r="N45">
        <f>J45/M45</f>
        <v>0.22440429007980212</v>
      </c>
      <c r="O45">
        <f>J45/G45</f>
        <v>1.6675785454855092</v>
      </c>
      <c r="P45" s="3">
        <f>J45-G45</f>
        <v>7846920823795</v>
      </c>
      <c r="Q45">
        <f>P45/J45</f>
        <v>0.40032809686403481</v>
      </c>
      <c r="R45">
        <f>N45+O45+Q45</f>
        <v>2.2923109324293458</v>
      </c>
    </row>
    <row r="46" spans="1:18">
      <c r="A46" s="69"/>
      <c r="B46" s="69"/>
      <c r="C46">
        <v>2023</v>
      </c>
      <c r="D46" s="3">
        <v>37604828102448</v>
      </c>
      <c r="E46" s="3">
        <v>18740869802712</v>
      </c>
      <c r="F46" s="3">
        <v>3720955495608</v>
      </c>
      <c r="G46" s="3">
        <v>13567782835944</v>
      </c>
      <c r="I46" s="3">
        <f>E46+H46</f>
        <v>18740869802712</v>
      </c>
      <c r="J46" s="3">
        <f>D46-I46</f>
        <v>18863958299736</v>
      </c>
      <c r="K46" s="3">
        <v>115131563602904</v>
      </c>
      <c r="L46" s="3">
        <v>21922633709888</v>
      </c>
      <c r="M46" s="3">
        <f>K46-L46</f>
        <v>93208929893016</v>
      </c>
      <c r="N46">
        <f>J46/M46</f>
        <v>0.20238359480564583</v>
      </c>
      <c r="O46">
        <f>J46/G46</f>
        <v>1.3903493686353294</v>
      </c>
      <c r="P46" s="3">
        <f>J46-G46</f>
        <v>5296175463792</v>
      </c>
      <c r="Q46">
        <f>P46/J46</f>
        <v>0.2807563173984603</v>
      </c>
      <c r="R46">
        <f>N46+O46+Q46</f>
        <v>1.8734892808394354</v>
      </c>
    </row>
    <row r="47" spans="1:18">
      <c r="A47" s="69">
        <v>16</v>
      </c>
      <c r="B47" s="69" t="s">
        <v>66</v>
      </c>
      <c r="C47">
        <v>2021</v>
      </c>
      <c r="D47" s="3">
        <v>5441964302465</v>
      </c>
      <c r="E47" s="3">
        <v>3726377414670</v>
      </c>
      <c r="F47" s="3">
        <v>418011455525</v>
      </c>
      <c r="G47" s="3">
        <v>587273806270</v>
      </c>
      <c r="I47" s="3">
        <f>E47+H47</f>
        <v>3726377414670</v>
      </c>
      <c r="J47" s="3">
        <f>D47-I47</f>
        <v>1715586887795</v>
      </c>
      <c r="K47" s="3">
        <v>18264696133815</v>
      </c>
      <c r="L47" s="3">
        <v>4246094241815</v>
      </c>
      <c r="M47" s="3">
        <f>K47-L47</f>
        <v>14018601892000</v>
      </c>
      <c r="N47">
        <f>J47/M47</f>
        <v>0.12237931435759186</v>
      </c>
      <c r="O47">
        <f>J47/G47</f>
        <v>2.9212726150538653</v>
      </c>
      <c r="P47" s="3">
        <f>J47-G47</f>
        <v>1128313081525</v>
      </c>
      <c r="Q47">
        <f>P47/J47</f>
        <v>0.65768343740094215</v>
      </c>
      <c r="R47">
        <f>N47+O47+Q47</f>
        <v>3.7013353668123994</v>
      </c>
    </row>
    <row r="48" spans="1:18">
      <c r="A48" s="69"/>
      <c r="B48" s="69"/>
      <c r="C48">
        <v>2022</v>
      </c>
      <c r="D48" s="3">
        <v>13591859296875</v>
      </c>
      <c r="E48" s="3">
        <v>11019182656250</v>
      </c>
      <c r="F48" s="3">
        <v>829119609375</v>
      </c>
      <c r="G48" s="3">
        <v>816979046875</v>
      </c>
      <c r="I48" s="3">
        <f>E48+H48</f>
        <v>11019182656250</v>
      </c>
      <c r="J48" s="3">
        <f>D48-I48</f>
        <v>2572676640625</v>
      </c>
      <c r="K48" s="3">
        <v>60572902109375</v>
      </c>
      <c r="L48" s="3">
        <v>9445917578125</v>
      </c>
      <c r="M48" s="3">
        <f>K48-L48</f>
        <v>51126984531250</v>
      </c>
      <c r="N48">
        <f>J48/M48</f>
        <v>5.0319350225955926E-2</v>
      </c>
      <c r="O48">
        <f>J48/G48</f>
        <v>3.1490117775549593</v>
      </c>
      <c r="P48" s="3">
        <f>J48-G48</f>
        <v>1755697593750</v>
      </c>
      <c r="Q48">
        <f>P48/J48</f>
        <v>0.68244005718630651</v>
      </c>
      <c r="R48">
        <f>N48+O48+Q48</f>
        <v>3.8817711849672216</v>
      </c>
    </row>
    <row r="49" spans="1:18">
      <c r="A49" s="69"/>
      <c r="B49" s="69"/>
      <c r="C49">
        <v>2023</v>
      </c>
      <c r="D49" s="3">
        <v>26257137780168</v>
      </c>
      <c r="E49" s="3">
        <v>24016050411864</v>
      </c>
      <c r="F49" s="3">
        <v>752805486576</v>
      </c>
      <c r="G49" s="3">
        <v>1322346150192</v>
      </c>
      <c r="I49" s="3">
        <f>E49+H49</f>
        <v>24016050411864</v>
      </c>
      <c r="J49" s="3">
        <f>D49-I49</f>
        <v>2241087368304</v>
      </c>
      <c r="K49" s="3">
        <v>76370159148360</v>
      </c>
      <c r="L49" s="3">
        <v>13991149193184</v>
      </c>
      <c r="M49" s="3">
        <f>K49-L49</f>
        <v>62379009955176</v>
      </c>
      <c r="N49">
        <f>J49/M49</f>
        <v>3.5926946739205858E-2</v>
      </c>
      <c r="O49">
        <f>J49/G49</f>
        <v>1.6947811796318248</v>
      </c>
      <c r="P49" s="3">
        <f>J49-G49</f>
        <v>918741218112</v>
      </c>
      <c r="Q49">
        <f>P49/J49</f>
        <v>0.4099533249376533</v>
      </c>
      <c r="R49">
        <f>N49+O49+Q49</f>
        <v>2.1406614513086839</v>
      </c>
    </row>
    <row r="50" spans="1:18">
      <c r="A50" s="69">
        <v>17</v>
      </c>
      <c r="B50" s="69" t="s">
        <v>67</v>
      </c>
      <c r="C50">
        <v>2021</v>
      </c>
      <c r="D50" s="16">
        <v>906259459175</v>
      </c>
      <c r="E50" s="16">
        <v>478246089127</v>
      </c>
      <c r="F50" s="16">
        <v>269594132463</v>
      </c>
      <c r="G50" s="16">
        <v>31171893538</v>
      </c>
      <c r="H50" s="16">
        <v>77607316545</v>
      </c>
      <c r="I50" s="3">
        <f>E50+H50</f>
        <v>555853405672</v>
      </c>
      <c r="J50" s="3">
        <f>D50-I50</f>
        <v>350406053503</v>
      </c>
      <c r="K50" s="10">
        <v>1012242142233</v>
      </c>
      <c r="L50" s="10">
        <v>319470414757</v>
      </c>
      <c r="M50" s="3">
        <f>K50-L50</f>
        <v>692771727476</v>
      </c>
      <c r="N50">
        <f>J50/M50</f>
        <v>0.50580305114304669</v>
      </c>
      <c r="O50">
        <f>J50/G50</f>
        <v>11.241089768121997</v>
      </c>
      <c r="P50" s="3">
        <f>J50-G50</f>
        <v>319234159965</v>
      </c>
      <c r="Q50">
        <f>P50/J50</f>
        <v>0.91104065347508867</v>
      </c>
      <c r="R50">
        <f>N50+O50+Q50</f>
        <v>12.657933472740133</v>
      </c>
    </row>
    <row r="51" spans="1:18">
      <c r="A51" s="69"/>
      <c r="B51" s="69"/>
      <c r="C51">
        <v>2022</v>
      </c>
      <c r="D51" s="16">
        <v>939031325558</v>
      </c>
      <c r="E51" s="16">
        <v>380123137750</v>
      </c>
      <c r="F51" s="16">
        <v>312044146455</v>
      </c>
      <c r="G51" s="16">
        <v>39010972047</v>
      </c>
      <c r="H51" s="16">
        <v>88214833330</v>
      </c>
      <c r="I51" s="3">
        <f>E51+H51</f>
        <v>468337971080</v>
      </c>
      <c r="J51" s="3">
        <f>D51-I51</f>
        <v>470693354478</v>
      </c>
      <c r="K51" s="10">
        <v>1094941798908</v>
      </c>
      <c r="L51" s="10">
        <v>257791504057</v>
      </c>
      <c r="M51" s="3">
        <f>K51-L51</f>
        <v>837150294851</v>
      </c>
      <c r="N51">
        <f>J51/M51</f>
        <v>0.56225669079143814</v>
      </c>
      <c r="O51">
        <f>J51/G51</f>
        <v>12.065665882688432</v>
      </c>
      <c r="P51" s="3">
        <f>J51-G51</f>
        <v>431682382431</v>
      </c>
      <c r="Q51">
        <f>P51/J51</f>
        <v>0.9171201979465734</v>
      </c>
      <c r="R51">
        <f>N51+O51+Q51</f>
        <v>13.545042771426443</v>
      </c>
    </row>
    <row r="52" spans="1:18">
      <c r="A52" s="69"/>
      <c r="B52" s="69"/>
      <c r="C52">
        <v>2023</v>
      </c>
      <c r="D52" s="16">
        <v>1433217403117</v>
      </c>
      <c r="E52" s="16">
        <v>745206948084</v>
      </c>
      <c r="F52" s="16">
        <v>291327582511</v>
      </c>
      <c r="G52" s="16">
        <v>74630985310</v>
      </c>
      <c r="H52" s="16">
        <v>104481621128</v>
      </c>
      <c r="I52" s="3">
        <f>E52+H52</f>
        <v>849688569212</v>
      </c>
      <c r="J52" s="3">
        <f>D52-I52</f>
        <v>583528833905</v>
      </c>
      <c r="K52" s="10">
        <v>1072483806616</v>
      </c>
      <c r="L52" s="10">
        <v>259330180979</v>
      </c>
      <c r="M52" s="3">
        <f>K52-L52</f>
        <v>813153625637</v>
      </c>
      <c r="N52">
        <f>J52/M52</f>
        <v>0.71761204218683905</v>
      </c>
      <c r="O52">
        <f>J52/G52</f>
        <v>7.8188547488841937</v>
      </c>
      <c r="P52" s="3">
        <f>J52-G52</f>
        <v>508897848595</v>
      </c>
      <c r="Q52">
        <f>P52/J52</f>
        <v>0.87210403158560945</v>
      </c>
      <c r="R52">
        <f>N52+O52+Q52</f>
        <v>9.4085708226566425</v>
      </c>
    </row>
    <row r="53" spans="1:18">
      <c r="A53" s="69">
        <v>18</v>
      </c>
      <c r="B53" s="69" t="s">
        <v>68</v>
      </c>
      <c r="C53">
        <v>2021</v>
      </c>
      <c r="D53" s="3">
        <v>10299458646511</v>
      </c>
      <c r="E53" s="3">
        <v>8803835917717</v>
      </c>
      <c r="F53" s="3">
        <v>95777951390</v>
      </c>
      <c r="G53" s="3">
        <v>435796049933</v>
      </c>
      <c r="H53" s="3">
        <v>312226595547</v>
      </c>
      <c r="I53" s="3">
        <f>E53+H53</f>
        <v>9116062513264</v>
      </c>
      <c r="J53" s="3">
        <f>D53-I53</f>
        <v>1183396133247</v>
      </c>
      <c r="K53" s="3">
        <v>15244025355487</v>
      </c>
      <c r="L53" s="3">
        <v>2716684113505</v>
      </c>
      <c r="M53" s="3">
        <f>K53-L53</f>
        <v>12527341241982</v>
      </c>
      <c r="N53">
        <f>J53/M53</f>
        <v>9.4465067278694984E-2</v>
      </c>
      <c r="O53">
        <f>J53/G53</f>
        <v>2.7154815502089504</v>
      </c>
      <c r="P53" s="3">
        <f>J53-G53</f>
        <v>747600083314</v>
      </c>
      <c r="Q53">
        <f>P53/J53</f>
        <v>0.63174119156764219</v>
      </c>
      <c r="R53">
        <f>N53+O53+Q53</f>
        <v>3.4416878090552876</v>
      </c>
    </row>
    <row r="54" spans="1:18">
      <c r="A54" s="69"/>
      <c r="B54" s="69"/>
      <c r="C54">
        <v>2022</v>
      </c>
      <c r="D54" s="3">
        <v>14873615650919</v>
      </c>
      <c r="E54" s="3">
        <v>13483147165186</v>
      </c>
      <c r="F54" s="3">
        <v>93408664432</v>
      </c>
      <c r="G54" s="3">
        <v>486870564443</v>
      </c>
      <c r="H54" s="3">
        <v>380862234216</v>
      </c>
      <c r="I54" s="3">
        <f>E54+H54</f>
        <v>13864009399402</v>
      </c>
      <c r="J54" s="3">
        <f>D54-I54</f>
        <v>1009606251517</v>
      </c>
      <c r="K54" s="3">
        <v>18662040112705</v>
      </c>
      <c r="L54" s="3">
        <v>4173972111428</v>
      </c>
      <c r="M54" s="3">
        <f>K54-L54</f>
        <v>14488068001277</v>
      </c>
      <c r="N54">
        <f>J54/M54</f>
        <v>6.9685361183286262E-2</v>
      </c>
      <c r="O54">
        <f>J54/G54</f>
        <v>2.0736645943507206</v>
      </c>
      <c r="P54" s="3">
        <f>J54-G54</f>
        <v>522735687074</v>
      </c>
      <c r="Q54">
        <f>P54/J54</f>
        <v>0.51776193569379658</v>
      </c>
      <c r="R54">
        <f>N54+O54+Q54</f>
        <v>2.6611118912278036</v>
      </c>
    </row>
    <row r="55" spans="1:18">
      <c r="A55" s="69"/>
      <c r="B55" s="69"/>
      <c r="C55">
        <v>2023</v>
      </c>
      <c r="D55" s="3">
        <v>10942878763968</v>
      </c>
      <c r="E55" s="3">
        <v>9728412542864</v>
      </c>
      <c r="F55" s="3">
        <v>107305889128</v>
      </c>
      <c r="G55" s="3">
        <v>556352479224</v>
      </c>
      <c r="H55" s="3">
        <v>399876795616</v>
      </c>
      <c r="I55" s="3">
        <f>E55+H55</f>
        <v>10128289338480</v>
      </c>
      <c r="J55" s="3">
        <f>D55-I55</f>
        <v>814589425488</v>
      </c>
      <c r="K55" s="3">
        <v>18939702857904</v>
      </c>
      <c r="L55" s="3">
        <v>3350236938624</v>
      </c>
      <c r="M55" s="3">
        <f>K55-L55</f>
        <v>15589465919280</v>
      </c>
      <c r="N55">
        <f>J55/M55</f>
        <v>5.2252555007710096E-2</v>
      </c>
      <c r="O55">
        <f>J55/G55</f>
        <v>1.4641606821348019</v>
      </c>
      <c r="P55" s="3">
        <f>J55-G55</f>
        <v>258236946264</v>
      </c>
      <c r="Q55">
        <f>P55/J55</f>
        <v>0.31701485212540875</v>
      </c>
      <c r="R55">
        <f>N55+O55+Q55</f>
        <v>1.8334280892679209</v>
      </c>
    </row>
    <row r="56" spans="1:18">
      <c r="A56" s="69">
        <v>19</v>
      </c>
      <c r="B56" s="69" t="s">
        <v>83</v>
      </c>
      <c r="C56">
        <v>2021</v>
      </c>
      <c r="D56" s="13">
        <v>14607003000</v>
      </c>
      <c r="E56" s="13">
        <v>11167770000</v>
      </c>
      <c r="F56" s="13">
        <v>137563000</v>
      </c>
      <c r="G56" s="13">
        <v>1062334000</v>
      </c>
      <c r="H56" s="13">
        <v>1265600000</v>
      </c>
      <c r="I56" s="3">
        <f>E56+H56</f>
        <v>12433370000</v>
      </c>
      <c r="J56" s="3">
        <f>D56-I56</f>
        <v>2173633000</v>
      </c>
      <c r="K56" s="9">
        <v>14690989000</v>
      </c>
      <c r="L56" s="9">
        <v>5685990000</v>
      </c>
      <c r="M56" s="3">
        <f>K56-L56</f>
        <v>9004999000</v>
      </c>
      <c r="N56">
        <f>J56/M56</f>
        <v>0.24138070420663013</v>
      </c>
      <c r="O56">
        <f>J56/G56</f>
        <v>2.0460919070650099</v>
      </c>
      <c r="P56" s="3">
        <f>J56-G56</f>
        <v>1111299000</v>
      </c>
      <c r="Q56">
        <f>P56/J56</f>
        <v>0.51126340095131051</v>
      </c>
      <c r="R56">
        <f>N56+O56+Q56</f>
        <v>2.7987360122229505</v>
      </c>
    </row>
    <row r="57" spans="1:18">
      <c r="A57" s="69"/>
      <c r="B57" s="69"/>
      <c r="C57">
        <v>2022</v>
      </c>
      <c r="D57" s="13">
        <v>12504297000</v>
      </c>
      <c r="E57" s="13">
        <v>9978260000</v>
      </c>
      <c r="F57" s="13">
        <v>279685000</v>
      </c>
      <c r="G57" s="13">
        <v>842942000</v>
      </c>
      <c r="H57" s="17">
        <v>1499420000</v>
      </c>
      <c r="I57" s="3">
        <f>E57+H57</f>
        <v>11477680000</v>
      </c>
      <c r="J57" s="3">
        <f>D57-I57</f>
        <v>1026617000</v>
      </c>
      <c r="K57" s="9">
        <v>13066976000</v>
      </c>
      <c r="L57" s="9">
        <v>2547165000</v>
      </c>
      <c r="M57" s="3">
        <f>K57-L57</f>
        <v>10519811000</v>
      </c>
      <c r="N57">
        <f>J57/M57</f>
        <v>9.7588920561405529E-2</v>
      </c>
      <c r="O57">
        <f>J57/G57</f>
        <v>1.2178975540428643</v>
      </c>
      <c r="P57" s="3">
        <f>J57-G57</f>
        <v>183675000</v>
      </c>
      <c r="Q57">
        <f>P57/J57</f>
        <v>0.1789128759800393</v>
      </c>
      <c r="R57">
        <f>N57+O57+Q57</f>
        <v>1.4943993505843092</v>
      </c>
    </row>
    <row r="58" spans="1:18">
      <c r="A58" s="69"/>
      <c r="B58" s="69"/>
      <c r="C58">
        <v>2023</v>
      </c>
      <c r="D58" s="13">
        <v>8391907000</v>
      </c>
      <c r="E58" s="13">
        <v>7925966000</v>
      </c>
      <c r="F58" s="13">
        <v>69037000</v>
      </c>
      <c r="G58" s="17">
        <v>1347416000</v>
      </c>
      <c r="H58" s="13">
        <v>922907000</v>
      </c>
      <c r="I58" s="3">
        <f>E58+H58</f>
        <v>8848873000</v>
      </c>
      <c r="J58" s="3">
        <f>D58-I58</f>
        <v>-456966000</v>
      </c>
      <c r="K58" s="9">
        <v>12853277000</v>
      </c>
      <c r="L58" s="9">
        <v>3982242000</v>
      </c>
      <c r="M58" s="3">
        <f>K58-L58</f>
        <v>8871035000</v>
      </c>
      <c r="N58">
        <f>J58/M58</f>
        <v>-5.1512140353408592E-2</v>
      </c>
      <c r="O58">
        <f>J58/G58</f>
        <v>-0.33914247715627543</v>
      </c>
      <c r="P58" s="3">
        <f>J58-G58</f>
        <v>-1804382000</v>
      </c>
      <c r="Q58">
        <f>P58/J58</f>
        <v>3.9486132447490623</v>
      </c>
      <c r="R58">
        <f>N58+O58+Q58</f>
        <v>3.5579586272393784</v>
      </c>
    </row>
    <row r="59" spans="1:18">
      <c r="A59" s="69">
        <v>20</v>
      </c>
      <c r="B59" s="69" t="s">
        <v>84</v>
      </c>
      <c r="C59">
        <v>2021</v>
      </c>
      <c r="D59" s="3">
        <v>151110272680</v>
      </c>
      <c r="E59" s="3">
        <v>62482418580</v>
      </c>
      <c r="F59" s="3">
        <v>76300241940</v>
      </c>
      <c r="G59" s="3">
        <v>60093723735</v>
      </c>
      <c r="I59" s="3">
        <f>E59+H59</f>
        <v>62482418580</v>
      </c>
      <c r="J59" s="3">
        <f>D59-I59</f>
        <v>88627854100</v>
      </c>
      <c r="K59" s="3">
        <v>14005641482910</v>
      </c>
      <c r="L59" s="3">
        <v>1198776101055</v>
      </c>
      <c r="M59" s="3">
        <f>K59-L59</f>
        <v>12806865381855</v>
      </c>
      <c r="N59">
        <f>J59/M59</f>
        <v>6.9203393224988186E-3</v>
      </c>
      <c r="O59">
        <f>J59/G59</f>
        <v>1.4748271298818025</v>
      </c>
      <c r="P59" s="3">
        <f>J59-G59</f>
        <v>28534130365</v>
      </c>
      <c r="Q59">
        <f>P59/J59</f>
        <v>0.32195443131009982</v>
      </c>
      <c r="R59">
        <f>N59+O59+Q59</f>
        <v>1.803701900514401</v>
      </c>
    </row>
    <row r="60" spans="1:18">
      <c r="A60" s="69"/>
      <c r="B60" s="69"/>
      <c r="C60">
        <v>2022</v>
      </c>
      <c r="D60" s="3">
        <v>181944453125</v>
      </c>
      <c r="E60" s="3">
        <v>79339187500</v>
      </c>
      <c r="F60" s="3">
        <v>85991156250</v>
      </c>
      <c r="G60" s="3">
        <v>40056125000</v>
      </c>
      <c r="I60" s="3">
        <f>E60+H60</f>
        <v>79339187500</v>
      </c>
      <c r="J60" s="3">
        <f>D60-I60</f>
        <v>102605265625</v>
      </c>
      <c r="K60" s="3">
        <v>16878660171875</v>
      </c>
      <c r="L60" s="3">
        <v>1039005750000</v>
      </c>
      <c r="M60" s="3">
        <f>K60-L60</f>
        <v>15839654421875</v>
      </c>
      <c r="N60">
        <f>J60/M60</f>
        <v>6.4777464767980858E-3</v>
      </c>
      <c r="O60">
        <f>J60/G60</f>
        <v>2.5615374833436833</v>
      </c>
      <c r="P60" s="3">
        <f>J60-G60</f>
        <v>62549140625</v>
      </c>
      <c r="Q60">
        <f>P60/J60</f>
        <v>0.60960946052811316</v>
      </c>
      <c r="R60">
        <f>N60+O60+Q60</f>
        <v>3.1776246903485945</v>
      </c>
    </row>
    <row r="61" spans="1:18">
      <c r="A61" s="69"/>
      <c r="B61" s="69"/>
      <c r="C61">
        <v>2023</v>
      </c>
      <c r="D61" s="3">
        <v>717475392144</v>
      </c>
      <c r="E61" s="3">
        <v>313539657912</v>
      </c>
      <c r="F61" s="3">
        <v>140880779928</v>
      </c>
      <c r="G61" s="3">
        <v>150724478472</v>
      </c>
      <c r="I61" s="3">
        <f>E61+H61</f>
        <v>313539657912</v>
      </c>
      <c r="J61" s="3">
        <f>D61-I61</f>
        <v>403935734232</v>
      </c>
      <c r="K61" s="3">
        <v>16997284989096</v>
      </c>
      <c r="L61" s="3">
        <v>1298221776744</v>
      </c>
      <c r="M61" s="3">
        <f>K61-L61</f>
        <v>15699063212352</v>
      </c>
      <c r="N61">
        <f>J61/M61</f>
        <v>2.5729925968715379E-2</v>
      </c>
      <c r="O61">
        <f>J61/G61</f>
        <v>2.6799610675517376</v>
      </c>
      <c r="P61" s="3">
        <f>J61-G61</f>
        <v>253211255760</v>
      </c>
      <c r="Q61">
        <f>P61/J61</f>
        <v>0.62686025102836884</v>
      </c>
      <c r="R61">
        <f>N61+O61+Q61</f>
        <v>3.3325512445488221</v>
      </c>
    </row>
  </sheetData>
  <mergeCells count="40">
    <mergeCell ref="A56:A58"/>
    <mergeCell ref="B56:B58"/>
    <mergeCell ref="A59:A61"/>
    <mergeCell ref="B59:B61"/>
    <mergeCell ref="B47:B49"/>
    <mergeCell ref="A47:A49"/>
    <mergeCell ref="B50:B52"/>
    <mergeCell ref="A50:A52"/>
    <mergeCell ref="B53:B55"/>
    <mergeCell ref="A53:A55"/>
    <mergeCell ref="A38:A40"/>
    <mergeCell ref="B38:B40"/>
    <mergeCell ref="A41:A43"/>
    <mergeCell ref="B41:B43"/>
    <mergeCell ref="A44:A46"/>
    <mergeCell ref="B44:B46"/>
    <mergeCell ref="A29:A31"/>
    <mergeCell ref="B29:B31"/>
    <mergeCell ref="A32:A34"/>
    <mergeCell ref="B32:B34"/>
    <mergeCell ref="A35:A37"/>
    <mergeCell ref="B35:B37"/>
    <mergeCell ref="A20:A22"/>
    <mergeCell ref="B20:B22"/>
    <mergeCell ref="A23:A25"/>
    <mergeCell ref="B23:B25"/>
    <mergeCell ref="A26:A28"/>
    <mergeCell ref="B26:B28"/>
    <mergeCell ref="A11:A13"/>
    <mergeCell ref="B11:B13"/>
    <mergeCell ref="A14:A16"/>
    <mergeCell ref="B14:B16"/>
    <mergeCell ref="A17:A19"/>
    <mergeCell ref="B17:B19"/>
    <mergeCell ref="B2:B4"/>
    <mergeCell ref="B5:B7"/>
    <mergeCell ref="A2:A4"/>
    <mergeCell ref="A5:A7"/>
    <mergeCell ref="A8:A10"/>
    <mergeCell ref="B8:B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74D48-CCD7-48F8-AF51-14A56866FAB6}">
  <dimension ref="A1:D61"/>
  <sheetViews>
    <sheetView workbookViewId="0">
      <selection activeCell="C2" sqref="C2"/>
    </sheetView>
  </sheetViews>
  <sheetFormatPr defaultRowHeight="14.5"/>
  <cols>
    <col min="1" max="4" width="21.1796875" customWidth="1"/>
  </cols>
  <sheetData>
    <row r="1" spans="1:4">
      <c r="A1" s="62" t="s">
        <v>113</v>
      </c>
      <c r="B1" s="62" t="s">
        <v>111</v>
      </c>
      <c r="C1" s="62" t="s">
        <v>114</v>
      </c>
      <c r="D1" s="62" t="s">
        <v>112</v>
      </c>
    </row>
    <row r="2" spans="1:4">
      <c r="A2">
        <v>3.4234808032914864E-2</v>
      </c>
      <c r="B2">
        <v>1</v>
      </c>
      <c r="C2">
        <v>20829.135043818987</v>
      </c>
      <c r="D2">
        <v>0.13557422899999999</v>
      </c>
    </row>
    <row r="3" spans="1:4">
      <c r="A3">
        <v>1.0888216983013454E-4</v>
      </c>
      <c r="B3">
        <v>1</v>
      </c>
      <c r="C3">
        <v>33.847499796164115</v>
      </c>
      <c r="D3">
        <v>0.26257117299999999</v>
      </c>
    </row>
    <row r="4" spans="1:4">
      <c r="A4">
        <v>2.2260808400526612E-2</v>
      </c>
      <c r="B4">
        <v>1</v>
      </c>
      <c r="C4">
        <v>8.3625706659846522</v>
      </c>
      <c r="D4">
        <v>0.179889985</v>
      </c>
    </row>
    <row r="5" spans="1:4">
      <c r="A5">
        <v>9.0233267291734368E-3</v>
      </c>
      <c r="B5">
        <v>1</v>
      </c>
      <c r="C5">
        <v>-550.55311603218547</v>
      </c>
      <c r="D5">
        <v>0.97461161699999999</v>
      </c>
    </row>
    <row r="6" spans="1:4">
      <c r="A6">
        <v>0.10051096551414414</v>
      </c>
      <c r="B6">
        <v>1</v>
      </c>
      <c r="C6">
        <v>4.2818185035389336</v>
      </c>
      <c r="D6">
        <v>7.5392120000000007E-2</v>
      </c>
    </row>
    <row r="7" spans="1:4">
      <c r="A7">
        <v>0.24546954442395036</v>
      </c>
      <c r="B7">
        <v>0.9</v>
      </c>
      <c r="C7">
        <v>4.8963855457119001</v>
      </c>
      <c r="D7">
        <v>9.3757380000000001E-2</v>
      </c>
    </row>
    <row r="8" spans="1:4">
      <c r="A8">
        <v>5.4830717500832558</v>
      </c>
      <c r="B8">
        <v>1</v>
      </c>
      <c r="C8">
        <v>-10.695608811025933</v>
      </c>
      <c r="D8">
        <v>5.6560071000000003E-2</v>
      </c>
    </row>
    <row r="9" spans="1:4">
      <c r="A9">
        <v>0.37405848367061295</v>
      </c>
      <c r="B9">
        <v>1</v>
      </c>
      <c r="C9">
        <v>-1.4513540157219786</v>
      </c>
      <c r="D9">
        <v>0.113593163</v>
      </c>
    </row>
    <row r="10" spans="1:4">
      <c r="A10">
        <v>4.9425960993589912</v>
      </c>
      <c r="B10">
        <v>1</v>
      </c>
      <c r="C10">
        <v>10.114335814220864</v>
      </c>
      <c r="D10">
        <v>7.1821529999999995E-2</v>
      </c>
    </row>
    <row r="11" spans="1:4">
      <c r="A11">
        <v>5.543998801219553E-3</v>
      </c>
      <c r="B11">
        <v>1</v>
      </c>
      <c r="C11">
        <v>26.233824992075817</v>
      </c>
      <c r="D11">
        <v>0.47129826600000002</v>
      </c>
    </row>
    <row r="12" spans="1:4">
      <c r="A12">
        <v>6.7738012196596744E-3</v>
      </c>
      <c r="B12">
        <v>0.9</v>
      </c>
      <c r="C12">
        <v>28.34547827322325</v>
      </c>
      <c r="D12">
        <v>0.59258286900000001</v>
      </c>
    </row>
    <row r="13" spans="1:4">
      <c r="A13">
        <v>7.2103411828567622E-3</v>
      </c>
      <c r="B13">
        <v>1</v>
      </c>
      <c r="C13">
        <v>11.764770696936656</v>
      </c>
      <c r="D13">
        <v>0.40120564800000003</v>
      </c>
    </row>
    <row r="14" spans="1:4">
      <c r="A14">
        <v>36.123128537298825</v>
      </c>
      <c r="B14">
        <v>1</v>
      </c>
      <c r="C14">
        <v>-3.4385847020654672</v>
      </c>
      <c r="D14">
        <v>5.2885478999999999E-2</v>
      </c>
    </row>
    <row r="15" spans="1:4">
      <c r="A15">
        <v>11.979074034944848</v>
      </c>
      <c r="B15">
        <v>1</v>
      </c>
      <c r="C15">
        <v>28.285577399649387</v>
      </c>
      <c r="D15">
        <v>0.124032683</v>
      </c>
    </row>
    <row r="16" spans="1:4">
      <c r="A16">
        <v>3.0687315069380219</v>
      </c>
      <c r="B16">
        <v>1</v>
      </c>
      <c r="C16">
        <v>-11.319939675686978</v>
      </c>
      <c r="D16">
        <v>6.4008859999999997E-3</v>
      </c>
    </row>
    <row r="17" spans="1:4">
      <c r="A17">
        <v>5.744293377681964E-3</v>
      </c>
      <c r="B17">
        <v>1</v>
      </c>
      <c r="C17">
        <v>11.449854329993883</v>
      </c>
      <c r="D17">
        <v>0.45116069600000003</v>
      </c>
    </row>
    <row r="18" spans="1:4">
      <c r="A18">
        <v>7.1036495953201231E-2</v>
      </c>
      <c r="B18">
        <v>1</v>
      </c>
      <c r="C18">
        <v>19.956209134243014</v>
      </c>
      <c r="D18">
        <v>0.602585853</v>
      </c>
    </row>
    <row r="19" spans="1:4">
      <c r="A19">
        <v>8.495390149220057E-2</v>
      </c>
      <c r="B19">
        <v>0.8</v>
      </c>
      <c r="C19">
        <v>16.103239373323273</v>
      </c>
      <c r="D19">
        <v>0.39509449200000002</v>
      </c>
    </row>
    <row r="20" spans="1:4">
      <c r="A20">
        <v>2.4688499182891566E-2</v>
      </c>
      <c r="B20">
        <v>1</v>
      </c>
      <c r="C20">
        <v>10.14688313561793</v>
      </c>
      <c r="D20">
        <v>0.19714689599999999</v>
      </c>
    </row>
    <row r="21" spans="1:4">
      <c r="A21">
        <v>5.7506303378936675E-3</v>
      </c>
      <c r="B21">
        <v>1</v>
      </c>
      <c r="C21">
        <v>29.688443475187963</v>
      </c>
      <c r="D21">
        <v>0.29697401299999998</v>
      </c>
    </row>
    <row r="22" spans="1:4">
      <c r="A22">
        <v>2.6766316034175351E-4</v>
      </c>
      <c r="B22">
        <v>1</v>
      </c>
      <c r="C22">
        <v>52.868605090543312</v>
      </c>
      <c r="D22">
        <v>0.17736670299999999</v>
      </c>
    </row>
    <row r="23" spans="1:4">
      <c r="A23">
        <v>0.21876774858537201</v>
      </c>
      <c r="B23">
        <v>1</v>
      </c>
      <c r="C23">
        <v>13.882959068923089</v>
      </c>
      <c r="D23">
        <v>2.8530720999999998E-2</v>
      </c>
    </row>
    <row r="24" spans="1:4">
      <c r="A24">
        <v>3.2017476205762313E-2</v>
      </c>
      <c r="B24">
        <v>0.9</v>
      </c>
      <c r="C24">
        <v>22.51855698509808</v>
      </c>
      <c r="D24">
        <v>0.45426689199999998</v>
      </c>
    </row>
    <row r="25" spans="1:4">
      <c r="A25">
        <v>1.4651134862495496</v>
      </c>
      <c r="B25">
        <v>0.9</v>
      </c>
      <c r="C25">
        <v>8.993831785436587</v>
      </c>
      <c r="D25">
        <v>2.2836149E-2</v>
      </c>
    </row>
    <row r="26" spans="1:4">
      <c r="A26">
        <v>1.6494324993905046E-2</v>
      </c>
      <c r="B26">
        <v>1</v>
      </c>
      <c r="C26">
        <v>1.1850768352742622</v>
      </c>
      <c r="D26">
        <v>0.41599752899999998</v>
      </c>
    </row>
    <row r="27" spans="1:4">
      <c r="A27">
        <v>1.7039105117936821</v>
      </c>
      <c r="B27">
        <v>1</v>
      </c>
      <c r="C27">
        <v>0.43295215115127517</v>
      </c>
      <c r="D27">
        <v>0.28173832500000001</v>
      </c>
    </row>
    <row r="28" spans="1:4">
      <c r="A28">
        <v>2.5506947056672516E-2</v>
      </c>
      <c r="B28">
        <v>1</v>
      </c>
      <c r="C28">
        <v>-2.9533561365552137</v>
      </c>
      <c r="D28">
        <v>0.16232401199999999</v>
      </c>
    </row>
    <row r="29" spans="1:4">
      <c r="A29">
        <v>2.0053494531994401E-2</v>
      </c>
      <c r="B29">
        <v>0.9</v>
      </c>
      <c r="C29">
        <v>6.6265519704590048</v>
      </c>
      <c r="D29">
        <v>0.237683645</v>
      </c>
    </row>
    <row r="30" spans="1:4">
      <c r="A30">
        <v>9.676999134500839E-6</v>
      </c>
      <c r="B30">
        <v>1</v>
      </c>
      <c r="C30">
        <v>7.9635443614076786</v>
      </c>
      <c r="D30">
        <v>0.34060042699999998</v>
      </c>
    </row>
    <row r="31" spans="1:4">
      <c r="A31">
        <v>1.1800577610089967E-5</v>
      </c>
      <c r="B31">
        <v>1</v>
      </c>
      <c r="C31">
        <v>3.6147763866454525</v>
      </c>
      <c r="D31">
        <v>0.25397740899999999</v>
      </c>
    </row>
    <row r="32" spans="1:4">
      <c r="A32">
        <v>8.4780427307544717E-2</v>
      </c>
      <c r="B32">
        <v>1</v>
      </c>
      <c r="C32">
        <v>3.2969941870755166</v>
      </c>
      <c r="D32">
        <v>7.6456430000000006E-2</v>
      </c>
    </row>
    <row r="33" spans="1:4">
      <c r="A33">
        <v>0.11814445520437618</v>
      </c>
      <c r="B33">
        <v>0.8</v>
      </c>
      <c r="C33">
        <v>1.0519793183267194</v>
      </c>
      <c r="D33">
        <v>0.104394828</v>
      </c>
    </row>
    <row r="34" spans="1:4">
      <c r="A34">
        <v>15.277466472419286</v>
      </c>
      <c r="B34">
        <v>1</v>
      </c>
      <c r="C34">
        <v>-0.91035324522697092</v>
      </c>
      <c r="D34">
        <v>2.1993500999999999E-2</v>
      </c>
    </row>
    <row r="35" spans="1:4">
      <c r="A35">
        <v>8.715510353081475E-4</v>
      </c>
      <c r="B35">
        <v>1</v>
      </c>
      <c r="C35">
        <v>0.13115402101778939</v>
      </c>
      <c r="D35">
        <v>6.8352130999999997E-2</v>
      </c>
    </row>
    <row r="36" spans="1:4">
      <c r="A36">
        <v>1.0110286686583695E-3</v>
      </c>
      <c r="B36">
        <v>1</v>
      </c>
      <c r="C36">
        <v>2.4701080596467131</v>
      </c>
      <c r="D36">
        <v>0.12126199999999999</v>
      </c>
    </row>
    <row r="37" spans="1:4">
      <c r="A37">
        <v>1.3973815059153875E-3</v>
      </c>
      <c r="B37">
        <v>1</v>
      </c>
      <c r="C37">
        <v>2.4588477999672631</v>
      </c>
      <c r="D37">
        <v>9.9724779999999999E-2</v>
      </c>
    </row>
    <row r="38" spans="1:4">
      <c r="A38">
        <v>1.9730129342247593E-3</v>
      </c>
      <c r="B38">
        <v>0.9</v>
      </c>
      <c r="C38">
        <v>9.9951006083051919</v>
      </c>
      <c r="D38">
        <v>0.15531136200000001</v>
      </c>
    </row>
    <row r="39" spans="1:4">
      <c r="A39">
        <v>0.8085425126481538</v>
      </c>
      <c r="B39">
        <v>0.8</v>
      </c>
      <c r="C39">
        <v>12.755082112867838</v>
      </c>
      <c r="D39">
        <v>0.23602605700000001</v>
      </c>
    </row>
    <row r="40" spans="1:4">
      <c r="A40">
        <v>9.1209354658087658E-4</v>
      </c>
      <c r="B40">
        <v>1</v>
      </c>
      <c r="C40">
        <v>12.476295030433953</v>
      </c>
      <c r="D40">
        <v>0.231632492</v>
      </c>
    </row>
    <row r="41" spans="1:4">
      <c r="A41">
        <v>3.6601688805005211E-5</v>
      </c>
      <c r="B41">
        <v>1</v>
      </c>
      <c r="C41">
        <v>15.228073341697533</v>
      </c>
      <c r="D41">
        <v>0.170491116</v>
      </c>
    </row>
    <row r="42" spans="1:4">
      <c r="A42">
        <v>1.5521007041389176E-5</v>
      </c>
      <c r="B42">
        <v>1</v>
      </c>
      <c r="C42">
        <v>14.45193009845752</v>
      </c>
      <c r="D42">
        <v>0.25169211800000002</v>
      </c>
    </row>
    <row r="43" spans="1:4">
      <c r="A43">
        <v>3.3274587947127494E-5</v>
      </c>
      <c r="B43">
        <v>1</v>
      </c>
      <c r="C43">
        <v>10.914941218273524</v>
      </c>
      <c r="D43">
        <v>0.19264181899999999</v>
      </c>
    </row>
    <row r="44" spans="1:4">
      <c r="A44">
        <v>1.244042583450796E-3</v>
      </c>
      <c r="B44">
        <v>0.8</v>
      </c>
      <c r="C44">
        <v>1.5868042123604775</v>
      </c>
      <c r="D44">
        <v>1.1013726999999999E-2</v>
      </c>
    </row>
    <row r="45" spans="1:4">
      <c r="A45">
        <v>2.6473424587842966E-3</v>
      </c>
      <c r="B45">
        <v>1</v>
      </c>
      <c r="C45">
        <v>2.2923109324293458</v>
      </c>
      <c r="D45">
        <v>7.9546715000000004E-2</v>
      </c>
    </row>
    <row r="46" spans="1:4">
      <c r="A46">
        <v>1.5284296937741336E-3</v>
      </c>
      <c r="B46">
        <v>1</v>
      </c>
      <c r="C46">
        <v>1.8734892808394354</v>
      </c>
      <c r="D46">
        <v>4.6298065999999999E-2</v>
      </c>
    </row>
    <row r="47" spans="1:4">
      <c r="A47">
        <v>0.23196979168899259</v>
      </c>
      <c r="B47">
        <v>0.9</v>
      </c>
      <c r="C47">
        <v>3.7013353668123994</v>
      </c>
      <c r="D47">
        <v>2.6112146999999999E-2</v>
      </c>
    </row>
    <row r="48" spans="1:4">
      <c r="A48">
        <v>9.8507832046142163E-2</v>
      </c>
      <c r="B48">
        <v>1</v>
      </c>
      <c r="C48">
        <v>3.8817711849672216</v>
      </c>
      <c r="D48">
        <v>1.6726953999999999E-2</v>
      </c>
    </row>
    <row r="49" spans="1:4">
      <c r="A49">
        <v>1.3887764248753138</v>
      </c>
      <c r="B49">
        <v>1</v>
      </c>
      <c r="C49">
        <v>2.1406614513086839</v>
      </c>
      <c r="D49">
        <v>1.141162E-3</v>
      </c>
    </row>
    <row r="50" spans="1:4">
      <c r="A50">
        <v>2.6177986144506112E-2</v>
      </c>
      <c r="B50">
        <v>0.9</v>
      </c>
      <c r="C50">
        <v>12.657933472740133</v>
      </c>
      <c r="D50">
        <v>0.15715305299999999</v>
      </c>
    </row>
    <row r="51" spans="1:4">
      <c r="A51">
        <v>1.9720718940221933E-2</v>
      </c>
      <c r="B51">
        <v>1</v>
      </c>
      <c r="C51">
        <v>13.545042771426443</v>
      </c>
      <c r="D51">
        <v>0.18055241399999999</v>
      </c>
    </row>
    <row r="52" spans="1:4">
      <c r="A52">
        <v>2.8053836825566607E-2</v>
      </c>
      <c r="B52">
        <v>1</v>
      </c>
      <c r="C52">
        <v>9.4085708226566425</v>
      </c>
      <c r="D52">
        <v>0.20546567299999999</v>
      </c>
    </row>
    <row r="53" spans="1:4">
      <c r="A53">
        <v>4.4723413101119304E-3</v>
      </c>
      <c r="B53">
        <v>1</v>
      </c>
      <c r="C53">
        <v>3.4416878090552876</v>
      </c>
      <c r="D53">
        <v>5.7937865999999998E-2</v>
      </c>
    </row>
    <row r="54" spans="1:4">
      <c r="A54">
        <v>60.154916458139652</v>
      </c>
      <c r="B54">
        <v>1</v>
      </c>
      <c r="C54">
        <v>2.6611118912278036</v>
      </c>
      <c r="D54">
        <v>4.9227841000000001E-2</v>
      </c>
    </row>
    <row r="55" spans="1:4">
      <c r="A55">
        <v>2.6620844927477138E-2</v>
      </c>
      <c r="B55">
        <v>1</v>
      </c>
      <c r="C55">
        <v>1.8334280892679209</v>
      </c>
      <c r="D55">
        <v>3.0789924999999999E-2</v>
      </c>
    </row>
    <row r="56" spans="1:4">
      <c r="A56">
        <v>41.870367803334709</v>
      </c>
      <c r="B56">
        <v>1</v>
      </c>
      <c r="C56">
        <v>2.7987360122229505</v>
      </c>
      <c r="D56">
        <v>8.8683137999999995E-2</v>
      </c>
    </row>
    <row r="57" spans="1:4">
      <c r="A57">
        <v>53.217295216899984</v>
      </c>
      <c r="B57">
        <v>1</v>
      </c>
      <c r="C57">
        <v>1.4943993505843092</v>
      </c>
      <c r="D57">
        <v>7.9709566999999995E-2</v>
      </c>
    </row>
    <row r="58" spans="1:4">
      <c r="A58">
        <v>0.64936220178263271</v>
      </c>
      <c r="B58">
        <v>0.9</v>
      </c>
      <c r="C58">
        <v>3.5579586272393784</v>
      </c>
      <c r="D58">
        <v>3.4985007999999998E-2</v>
      </c>
    </row>
    <row r="59" spans="1:4">
      <c r="A59">
        <v>1.3477028499073083E-3</v>
      </c>
      <c r="B59">
        <v>1</v>
      </c>
      <c r="C59">
        <v>1.803701900514401</v>
      </c>
      <c r="D59">
        <v>7.1174336000000005E-2</v>
      </c>
    </row>
    <row r="60" spans="1:4">
      <c r="A60">
        <v>4.5479372448531423E-3</v>
      </c>
      <c r="B60">
        <v>0.9</v>
      </c>
      <c r="C60">
        <v>3.1776246903485945</v>
      </c>
      <c r="D60">
        <v>1.2667425E-2</v>
      </c>
    </row>
    <row r="61" spans="1:4">
      <c r="A61">
        <v>1.4495437040647796E-2</v>
      </c>
      <c r="B61">
        <v>1</v>
      </c>
      <c r="C61">
        <v>3.3325512445488221</v>
      </c>
      <c r="D61">
        <v>1.2841402E-2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TABULASI DATA FULL</vt:lpstr>
      <vt:lpstr>IC (X3)</vt:lpstr>
      <vt:lpstr>OLAH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2025-08-27T03:23:40Z</dcterms:created>
  <dcterms:modified xsi:type="dcterms:W3CDTF">2026-01-27T17:51:28Z</dcterms:modified>
</cp:coreProperties>
</file>